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2\"/>
    </mc:Choice>
  </mc:AlternateContent>
  <xr:revisionPtr revIDLastSave="0" documentId="13_ncr:1_{D7373AF3-DA95-40BA-906A-0A9C750B773B}" xr6:coauthVersionLast="47" xr6:coauthVersionMax="47" xr10:uidLastSave="{00000000-0000-0000-0000-000000000000}"/>
  <bookViews>
    <workbookView xWindow="983" yWindow="-98" windowWidth="22155" windowHeight="14595" activeTab="1" xr2:uid="{0AFA909F-2169-4880-BFBC-FEE05195ED33}"/>
  </bookViews>
  <sheets>
    <sheet name="Rev.Level" sheetId="1" r:id="rId1"/>
    <sheet name="Rev.Time" sheetId="2" r:id="rId2"/>
  </sheets>
  <definedNames>
    <definedName name="A">'Rev.Level'!$F$15</definedName>
    <definedName name="alpha">'Rev.Level'!$B$15</definedName>
    <definedName name="d">'Rev.Level'!$B$16</definedName>
    <definedName name="Ldir">'Rev.Level'!$E$19</definedName>
    <definedName name="Lw">'Rev.Level'!$E$13</definedName>
    <definedName name="Q">'Rev.Level'!$E$14</definedName>
    <definedName name="S">'Rev.Level'!$B$14</definedName>
    <definedName name="V">'Rev.Level'!$B$13</definedName>
    <definedName name="VV">'Rev.Time'!$C$5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5" i="2" s="1"/>
  <c r="B16" i="2" s="1"/>
  <c r="C13" i="2"/>
  <c r="D13" i="2"/>
  <c r="E13" i="2"/>
  <c r="F13" i="2"/>
  <c r="G13" i="2"/>
  <c r="B14" i="2"/>
  <c r="C14" i="2"/>
  <c r="D14" i="2"/>
  <c r="E14" i="2"/>
  <c r="F14" i="2"/>
  <c r="G14" i="2"/>
  <c r="C12" i="2"/>
  <c r="C15" i="2" s="1"/>
  <c r="C16" i="2" s="1"/>
  <c r="D12" i="2"/>
  <c r="D15" i="2" s="1"/>
  <c r="D16" i="2" s="1"/>
  <c r="E12" i="2"/>
  <c r="E15" i="2" s="1"/>
  <c r="E16" i="2" s="1"/>
  <c r="F12" i="2"/>
  <c r="F15" i="2" s="1"/>
  <c r="F16" i="2" s="1"/>
  <c r="G12" i="2"/>
  <c r="G15" i="2" s="1"/>
  <c r="G16" i="2" s="1"/>
  <c r="B12" i="2"/>
  <c r="C3" i="2"/>
  <c r="F15" i="1"/>
  <c r="E28" i="1" s="1"/>
  <c r="E19" i="1"/>
  <c r="E22" i="1" l="1"/>
  <c r="E25" i="1"/>
</calcChain>
</file>

<file path=xl/sharedStrings.xml><?xml version="1.0" encoding="utf-8"?>
<sst xmlns="http://schemas.openxmlformats.org/spreadsheetml/2006/main" count="39" uniqueCount="32">
  <si>
    <t>Room acoustics propagation</t>
  </si>
  <si>
    <t>V =</t>
  </si>
  <si>
    <t>m3</t>
  </si>
  <si>
    <t>Stot =</t>
  </si>
  <si>
    <t>m2</t>
  </si>
  <si>
    <t>Alphamed =</t>
  </si>
  <si>
    <t>d =</t>
  </si>
  <si>
    <t>m</t>
  </si>
  <si>
    <t>Lw =</t>
  </si>
  <si>
    <t>dB</t>
  </si>
  <si>
    <t>Free field level</t>
  </si>
  <si>
    <t>Q =</t>
  </si>
  <si>
    <t>Lp,dir = Lw +10*log10(Q/(4*pi*d^2)) =</t>
  </si>
  <si>
    <t>Reverberant field level</t>
  </si>
  <si>
    <t>Lp,rev = Lw +10*log10(4/A) =</t>
  </si>
  <si>
    <t>A = alpha*S =</t>
  </si>
  <si>
    <t>Semi-reverberant field</t>
  </si>
  <si>
    <t>Lp,tot = Lw +10*log10(Q/(4*pi*d^2)+4/A) =</t>
  </si>
  <si>
    <t>Critical Distance</t>
  </si>
  <si>
    <t>dcr =SQRT(Q*A/(16*pi)) =</t>
  </si>
  <si>
    <t>Quantitative analysis</t>
  </si>
  <si>
    <t>Same room as level calculation</t>
  </si>
  <si>
    <t>T60 = 0.16*V/A =</t>
  </si>
  <si>
    <t>s</t>
  </si>
  <si>
    <t>Frequency-dependent absorption</t>
  </si>
  <si>
    <t>Floor</t>
  </si>
  <si>
    <t>Ceiling</t>
  </si>
  <si>
    <t>Walls</t>
  </si>
  <si>
    <t>S (m2)</t>
  </si>
  <si>
    <t>A (m2)</t>
  </si>
  <si>
    <t>Atot (m2)</t>
  </si>
  <si>
    <t>T60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</si>
</sst>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rgb="FF000000"/>
      <name val="Raleway"/>
    </font>
  </fonts>
  <fills count="5">
    <fill>
      <patternFill patternType="none"/>
    </fill>
    <fill>
      <patternFill patternType="gray125"/>
    </fill>
    <fill>
      <patternFill patternType="solid">
        <fgColor rgb="FFB2DEE4"/>
        <bgColor indexed="64"/>
      </patternFill>
    </fill>
    <fill>
      <patternFill patternType="solid">
        <fgColor rgb="FFD9EEF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0" fillId="4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355934</xdr:colOff>
      <xdr:row>2</xdr:row>
      <xdr:rowOff>70185</xdr:rowOff>
    </xdr:from>
    <xdr:to>
      <xdr:col>5</xdr:col>
      <xdr:colOff>571500</xdr:colOff>
      <xdr:row>11</xdr:row>
      <xdr:rowOff>110289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C49309-25FE-7FD7-0AFC-7B92894B10FF}"/>
            </a:ext>
          </a:extLst>
        </xdr:cNvPr>
        <xdr:cNvSpPr/>
      </xdr:nvSpPr>
      <xdr:spPr>
        <a:xfrm>
          <a:off x="355934" y="431132"/>
          <a:ext cx="3449053" cy="16643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596566</xdr:colOff>
      <xdr:row>9</xdr:row>
      <xdr:rowOff>65171</xdr:rowOff>
    </xdr:from>
    <xdr:to>
      <xdr:col>1</xdr:col>
      <xdr:colOff>120316</xdr:colOff>
      <xdr:row>10</xdr:row>
      <xdr:rowOff>42612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4344FB-4FF5-C61A-BCB6-F9AEEA499D13}"/>
            </a:ext>
          </a:extLst>
        </xdr:cNvPr>
        <xdr:cNvSpPr/>
      </xdr:nvSpPr>
      <xdr:spPr>
        <a:xfrm>
          <a:off x="596566" y="1689434"/>
          <a:ext cx="170447" cy="157915"/>
        </a:xfrm>
        <a:prstGeom prst="ellipse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523875</xdr:colOff>
      <xdr:row>7</xdr:row>
      <xdr:rowOff>160421</xdr:rowOff>
    </xdr:from>
    <xdr:to>
      <xdr:col>1</xdr:col>
      <xdr:colOff>187994</xdr:colOff>
      <xdr:row>9</xdr:row>
      <xdr:rowOff>35093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1E08416-E64C-E28A-9B36-E7195DED8896}"/>
            </a:ext>
          </a:extLst>
        </xdr:cNvPr>
        <xdr:cNvSpPr txBox="1"/>
      </xdr:nvSpPr>
      <xdr:spPr>
        <a:xfrm>
          <a:off x="523875" y="1423737"/>
          <a:ext cx="310816" cy="235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S</a:t>
          </a:r>
        </a:p>
      </xdr:txBody>
    </xdr:sp>
    <xdr:clientData/>
  </xdr:twoCellAnchor>
  <xdr:twoCellAnchor>
    <xdr:from>
      <xdr:col>4</xdr:col>
      <xdr:colOff>465723</xdr:colOff>
      <xdr:row>8</xdr:row>
      <xdr:rowOff>54644</xdr:rowOff>
    </xdr:from>
    <xdr:to>
      <xdr:col>4</xdr:col>
      <xdr:colOff>636170</xdr:colOff>
      <xdr:row>9</xdr:row>
      <xdr:rowOff>32085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7B86FFE-227E-4226-A8A1-66DFFE08CBE9}"/>
            </a:ext>
          </a:extLst>
        </xdr:cNvPr>
        <xdr:cNvSpPr/>
      </xdr:nvSpPr>
      <xdr:spPr>
        <a:xfrm>
          <a:off x="3052512" y="1498433"/>
          <a:ext cx="170447" cy="157915"/>
        </a:xfrm>
        <a:prstGeom prst="ellipse">
          <a:avLst/>
        </a:prstGeom>
        <a:solidFill>
          <a:srgbClr val="92D050"/>
        </a:solidFill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370974</xdr:colOff>
      <xdr:row>6</xdr:row>
      <xdr:rowOff>140369</xdr:rowOff>
    </xdr:from>
    <xdr:to>
      <xdr:col>5</xdr:col>
      <xdr:colOff>35092</xdr:colOff>
      <xdr:row>8</xdr:row>
      <xdr:rowOff>15041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3431DC-7917-47F6-AA3A-CD7CD0288FA4}"/>
            </a:ext>
          </a:extLst>
        </xdr:cNvPr>
        <xdr:cNvSpPr txBox="1"/>
      </xdr:nvSpPr>
      <xdr:spPr>
        <a:xfrm>
          <a:off x="2957763" y="1223211"/>
          <a:ext cx="310816" cy="235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R</a:t>
          </a:r>
        </a:p>
      </xdr:txBody>
    </xdr:sp>
    <xdr:clientData/>
  </xdr:twoCellAnchor>
  <xdr:twoCellAnchor>
    <xdr:from>
      <xdr:col>1</xdr:col>
      <xdr:colOff>145382</xdr:colOff>
      <xdr:row>8</xdr:row>
      <xdr:rowOff>133602</xdr:rowOff>
    </xdr:from>
    <xdr:to>
      <xdr:col>4</xdr:col>
      <xdr:colOff>465723</xdr:colOff>
      <xdr:row>9</xdr:row>
      <xdr:rowOff>140369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E65F278-65C9-6C20-A7D2-80ABC59834E8}"/>
            </a:ext>
          </a:extLst>
        </xdr:cNvPr>
        <xdr:cNvCxnSpPr>
          <a:endCxn id="5" idx="2"/>
        </xdr:cNvCxnSpPr>
      </xdr:nvCxnSpPr>
      <xdr:spPr>
        <a:xfrm flipV="1">
          <a:off x="792079" y="1577391"/>
          <a:ext cx="2260433" cy="187241"/>
        </a:xfrm>
        <a:prstGeom prst="straightConnector1">
          <a:avLst/>
        </a:prstGeom>
        <a:ln w="3810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443664</xdr:colOff>
      <xdr:row>8</xdr:row>
      <xdr:rowOff>97757</xdr:rowOff>
    </xdr:from>
    <xdr:to>
      <xdr:col>3</xdr:col>
      <xdr:colOff>107783</xdr:colOff>
      <xdr:row>9</xdr:row>
      <xdr:rowOff>152902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D0A12F5-A507-4DCB-92B7-D6EF4F31AF69}"/>
            </a:ext>
          </a:extLst>
        </xdr:cNvPr>
        <xdr:cNvSpPr txBox="1"/>
      </xdr:nvSpPr>
      <xdr:spPr>
        <a:xfrm>
          <a:off x="1737059" y="1541546"/>
          <a:ext cx="310816" cy="235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9CBC-94DF-4BE2-B2CB-A436A9A7721E}">
  <dimension ref="A1:G28"/>
  <sheetViews>
    <sheetView zoomScale="190" zoomScaleNormal="190" workbookViewId="0">
      <selection activeCell="B14" sqref="B14"/>
    </sheetView>
  </sheetViews>
  <sheetFormatPr defaultRowHeight="14.25" x14ac:dyDescent="0.45"/>
  <sheetData>
    <row r="1" spans="1:7" x14ac:dyDescent="0.45">
      <c r="A1" t="s">
        <v>0</v>
      </c>
      <c r="E1" t="s">
        <v>20</v>
      </c>
    </row>
    <row r="13" spans="1:7" x14ac:dyDescent="0.45">
      <c r="A13" t="s">
        <v>1</v>
      </c>
      <c r="B13">
        <v>3400</v>
      </c>
      <c r="C13" t="s">
        <v>2</v>
      </c>
      <c r="D13" t="s">
        <v>8</v>
      </c>
      <c r="E13">
        <v>85</v>
      </c>
      <c r="F13" t="s">
        <v>9</v>
      </c>
    </row>
    <row r="14" spans="1:7" x14ac:dyDescent="0.45">
      <c r="A14" t="s">
        <v>3</v>
      </c>
      <c r="B14">
        <v>2000</v>
      </c>
      <c r="C14" t="s">
        <v>4</v>
      </c>
      <c r="D14" t="s">
        <v>11</v>
      </c>
      <c r="E14">
        <v>4</v>
      </c>
    </row>
    <row r="15" spans="1:7" x14ac:dyDescent="0.45">
      <c r="A15" t="s">
        <v>5</v>
      </c>
      <c r="B15">
        <v>0.15</v>
      </c>
      <c r="D15" t="s">
        <v>15</v>
      </c>
      <c r="F15">
        <f>alpha*S</f>
        <v>300</v>
      </c>
      <c r="G15" t="s">
        <v>4</v>
      </c>
    </row>
    <row r="16" spans="1:7" x14ac:dyDescent="0.45">
      <c r="A16" t="s">
        <v>6</v>
      </c>
      <c r="B16">
        <v>5</v>
      </c>
      <c r="C16" t="s">
        <v>7</v>
      </c>
    </row>
    <row r="18" spans="1:6" x14ac:dyDescent="0.45">
      <c r="A18" t="s">
        <v>10</v>
      </c>
    </row>
    <row r="19" spans="1:6" x14ac:dyDescent="0.45">
      <c r="A19" t="s">
        <v>12</v>
      </c>
      <c r="E19" s="1">
        <f>Lw+10*LOG10(Q/(4*PI()*d^2))</f>
        <v>66.049101186338291</v>
      </c>
      <c r="F19" t="s">
        <v>9</v>
      </c>
    </row>
    <row r="20" spans="1:6" x14ac:dyDescent="0.45">
      <c r="E20" s="1"/>
    </row>
    <row r="21" spans="1:6" x14ac:dyDescent="0.45">
      <c r="A21" t="s">
        <v>13</v>
      </c>
      <c r="E21" s="1"/>
    </row>
    <row r="22" spans="1:6" x14ac:dyDescent="0.45">
      <c r="A22" t="s">
        <v>14</v>
      </c>
      <c r="E22" s="1">
        <f>Lw+10*LOG10(4/A)</f>
        <v>66.249387366082999</v>
      </c>
      <c r="F22" t="s">
        <v>9</v>
      </c>
    </row>
    <row r="23" spans="1:6" x14ac:dyDescent="0.45">
      <c r="E23" s="1"/>
    </row>
    <row r="24" spans="1:6" x14ac:dyDescent="0.45">
      <c r="A24" t="s">
        <v>16</v>
      </c>
      <c r="E24" s="1"/>
    </row>
    <row r="25" spans="1:6" x14ac:dyDescent="0.45">
      <c r="A25" t="s">
        <v>17</v>
      </c>
      <c r="E25" s="1">
        <f>Lw+10*LOG10(Q/(4*PI()*d^2)+4/A)</f>
        <v>69.160698720217297</v>
      </c>
      <c r="F25" t="s">
        <v>9</v>
      </c>
    </row>
    <row r="27" spans="1:6" x14ac:dyDescent="0.45">
      <c r="A27" t="s">
        <v>18</v>
      </c>
    </row>
    <row r="28" spans="1:6" x14ac:dyDescent="0.45">
      <c r="A28" t="s">
        <v>19</v>
      </c>
      <c r="E28">
        <f>SQRT(Q*A/(16*PI()))</f>
        <v>4.886025119029199</v>
      </c>
      <c r="F28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4F95-2E82-4437-99A1-FAE7AEF3FB12}">
  <dimension ref="A1:H16"/>
  <sheetViews>
    <sheetView tabSelected="1" zoomScale="160" zoomScaleNormal="160" workbookViewId="0">
      <selection activeCell="B6" sqref="B6"/>
    </sheetView>
  </sheetViews>
  <sheetFormatPr defaultRowHeight="14.25" x14ac:dyDescent="0.45"/>
  <sheetData>
    <row r="1" spans="1:8" x14ac:dyDescent="0.45">
      <c r="A1" s="9" t="s">
        <v>21</v>
      </c>
    </row>
    <row r="3" spans="1:8" x14ac:dyDescent="0.45">
      <c r="A3" t="s">
        <v>22</v>
      </c>
      <c r="C3">
        <f>0.16*V/A</f>
        <v>1.8133333333333332</v>
      </c>
      <c r="D3" t="s">
        <v>23</v>
      </c>
    </row>
    <row r="5" spans="1:8" x14ac:dyDescent="0.45">
      <c r="B5" t="s">
        <v>1</v>
      </c>
      <c r="C5">
        <v>2000</v>
      </c>
      <c r="D5" t="s">
        <v>2</v>
      </c>
    </row>
    <row r="7" spans="1:8" x14ac:dyDescent="0.45">
      <c r="A7" t="s">
        <v>24</v>
      </c>
    </row>
    <row r="8" spans="1:8" x14ac:dyDescent="0.45">
      <c r="B8">
        <v>125</v>
      </c>
      <c r="C8">
        <v>250</v>
      </c>
      <c r="D8">
        <v>500</v>
      </c>
      <c r="E8">
        <v>1000</v>
      </c>
      <c r="F8">
        <v>2000</v>
      </c>
      <c r="G8">
        <v>4000</v>
      </c>
      <c r="H8" t="s">
        <v>28</v>
      </c>
    </row>
    <row r="9" spans="1:8" x14ac:dyDescent="0.45">
      <c r="A9" t="s">
        <v>25</v>
      </c>
      <c r="B9" s="2">
        <v>0.1</v>
      </c>
      <c r="C9" s="3">
        <v>0.05</v>
      </c>
      <c r="D9" s="3">
        <v>0.06</v>
      </c>
      <c r="E9" s="3">
        <v>7.0000000000000007E-2</v>
      </c>
      <c r="F9" s="3">
        <v>0.09</v>
      </c>
      <c r="G9" s="4">
        <v>0.08</v>
      </c>
      <c r="H9">
        <v>300</v>
      </c>
    </row>
    <row r="10" spans="1:8" x14ac:dyDescent="0.45">
      <c r="A10" t="s">
        <v>26</v>
      </c>
      <c r="B10" s="2">
        <v>0.08</v>
      </c>
      <c r="C10" s="3">
        <v>0.28999999999999998</v>
      </c>
      <c r="D10" s="3">
        <v>0.75</v>
      </c>
      <c r="E10" s="3">
        <v>0.98</v>
      </c>
      <c r="F10" s="3">
        <v>0.93</v>
      </c>
      <c r="G10" s="4">
        <v>0.76</v>
      </c>
      <c r="H10">
        <v>300</v>
      </c>
    </row>
    <row r="11" spans="1:8" x14ac:dyDescent="0.45">
      <c r="A11" t="s">
        <v>27</v>
      </c>
      <c r="B11" s="5">
        <v>0.28999999999999998</v>
      </c>
      <c r="C11" s="6">
        <v>0.1</v>
      </c>
      <c r="D11" s="6">
        <v>0.06</v>
      </c>
      <c r="E11" s="6">
        <v>0.05</v>
      </c>
      <c r="F11" s="6">
        <v>0.04</v>
      </c>
      <c r="G11" s="7">
        <v>0</v>
      </c>
      <c r="H11">
        <v>1000</v>
      </c>
    </row>
    <row r="12" spans="1:8" x14ac:dyDescent="0.45">
      <c r="A12" t="s">
        <v>29</v>
      </c>
      <c r="B12">
        <f>B9*$H9</f>
        <v>30</v>
      </c>
      <c r="C12">
        <f t="shared" ref="C12:G12" si="0">C9*$H9</f>
        <v>15</v>
      </c>
      <c r="D12">
        <f t="shared" si="0"/>
        <v>18</v>
      </c>
      <c r="E12">
        <f t="shared" si="0"/>
        <v>21.000000000000004</v>
      </c>
      <c r="F12">
        <f t="shared" si="0"/>
        <v>27</v>
      </c>
      <c r="G12">
        <f t="shared" si="0"/>
        <v>24</v>
      </c>
    </row>
    <row r="13" spans="1:8" x14ac:dyDescent="0.45">
      <c r="B13">
        <f t="shared" ref="B13:G13" si="1">B10*$H10</f>
        <v>24</v>
      </c>
      <c r="C13">
        <f t="shared" si="1"/>
        <v>87</v>
      </c>
      <c r="D13">
        <f t="shared" si="1"/>
        <v>225</v>
      </c>
      <c r="E13">
        <f t="shared" si="1"/>
        <v>294</v>
      </c>
      <c r="F13">
        <f t="shared" si="1"/>
        <v>279</v>
      </c>
      <c r="G13">
        <f t="shared" si="1"/>
        <v>228</v>
      </c>
    </row>
    <row r="14" spans="1:8" x14ac:dyDescent="0.45">
      <c r="B14">
        <f t="shared" ref="B14:G14" si="2">B11*$H11</f>
        <v>290</v>
      </c>
      <c r="C14">
        <f t="shared" si="2"/>
        <v>100</v>
      </c>
      <c r="D14">
        <f t="shared" si="2"/>
        <v>60</v>
      </c>
      <c r="E14">
        <f t="shared" si="2"/>
        <v>50</v>
      </c>
      <c r="F14">
        <f t="shared" si="2"/>
        <v>40</v>
      </c>
      <c r="G14">
        <f t="shared" si="2"/>
        <v>0</v>
      </c>
    </row>
    <row r="15" spans="1:8" x14ac:dyDescent="0.45">
      <c r="A15" t="s">
        <v>30</v>
      </c>
      <c r="B15">
        <f>SUM(B12:B14)</f>
        <v>344</v>
      </c>
      <c r="C15">
        <f t="shared" ref="C15:G15" si="3">SUM(C12:C14)</f>
        <v>202</v>
      </c>
      <c r="D15">
        <f t="shared" si="3"/>
        <v>303</v>
      </c>
      <c r="E15">
        <f t="shared" si="3"/>
        <v>365</v>
      </c>
      <c r="F15">
        <f t="shared" si="3"/>
        <v>346</v>
      </c>
      <c r="G15">
        <f t="shared" si="3"/>
        <v>252</v>
      </c>
    </row>
    <row r="16" spans="1:8" x14ac:dyDescent="0.45">
      <c r="A16" t="s">
        <v>31</v>
      </c>
      <c r="B16">
        <f>0.16*VV/B15</f>
        <v>0.93023255813953487</v>
      </c>
      <c r="C16" s="8">
        <f>0.16*VV/C15</f>
        <v>1.5841584158415842</v>
      </c>
      <c r="D16">
        <f>0.16*VV/D15</f>
        <v>1.056105610561056</v>
      </c>
      <c r="E16">
        <f>0.16*VV/E15</f>
        <v>0.87671232876712324</v>
      </c>
      <c r="F16">
        <f>0.16*VV/F15</f>
        <v>0.92485549132947975</v>
      </c>
      <c r="G16">
        <f>0.16*VV/G15</f>
        <v>1.2698412698412698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Rev.Level</vt:lpstr>
      <vt:lpstr>Rev.Time</vt:lpstr>
      <vt:lpstr>A</vt:lpstr>
      <vt:lpstr>alpha</vt:lpstr>
      <vt:lpstr>d</vt:lpstr>
      <vt:lpstr>Ldir</vt:lpstr>
      <vt:lpstr>Lw</vt:lpstr>
      <vt:lpstr>Q</vt:lpstr>
      <vt:lpstr>S</vt:lpstr>
      <vt:lpstr>V</vt:lpstr>
      <vt:lpstr>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2022-10-11T07:18:43Z</dcterms:created>
  <dcterms:modified xsi:type="dcterms:W3CDTF">2022-10-11T08:32:07Z</dcterms:modified>
</cp:coreProperties>
</file>