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custica_Illuminotecnica_2015\XLS-2018\"/>
    </mc:Choice>
  </mc:AlternateContent>
  <bookViews>
    <workbookView xWindow="1230" yWindow="0" windowWidth="14130" windowHeight="8205"/>
  </bookViews>
  <sheets>
    <sheet name="Sheet1" sheetId="1" r:id="rId1"/>
  </sheets>
  <definedNames>
    <definedName name="Af">Sheet1!$C$4</definedName>
    <definedName name="Epsilon">Sheet1!$E$12</definedName>
    <definedName name="h">Sheet1!$C$9</definedName>
    <definedName name="HH">Sheet1!$D$10</definedName>
    <definedName name="L">Sheet1!$C$8</definedName>
    <definedName name="Nfin">Sheet1!$B$51</definedName>
    <definedName name="PSI">Sheet1!$C$29</definedName>
    <definedName name="rm">Sheet1!$B$59</definedName>
    <definedName name="S">Sheet1!$C$5</definedName>
    <definedName name="t">Sheet1!$B$54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59" i="1"/>
  <c r="D57" i="1"/>
  <c r="D56" i="1"/>
  <c r="D55" i="1"/>
  <c r="B58" i="1"/>
  <c r="K30" i="1"/>
  <c r="I30" i="1"/>
  <c r="C12" i="1"/>
  <c r="D10" i="1"/>
  <c r="C9" i="1"/>
  <c r="C8" i="1"/>
  <c r="C5" i="1"/>
  <c r="C4" i="1"/>
</calcChain>
</file>

<file path=xl/sharedStrings.xml><?xml version="1.0" encoding="utf-8"?>
<sst xmlns="http://schemas.openxmlformats.org/spreadsheetml/2006/main" count="38" uniqueCount="34">
  <si>
    <t>Lung</t>
  </si>
  <si>
    <t>Larg</t>
  </si>
  <si>
    <t>Alt</t>
  </si>
  <si>
    <t>Stanza con dimensioni (m)</t>
  </si>
  <si>
    <t>m2</t>
  </si>
  <si>
    <t>Superf. Totale S =</t>
  </si>
  <si>
    <t>Area finestra Af =</t>
  </si>
  <si>
    <t>Edificio prospiciente</t>
  </si>
  <si>
    <t>m</t>
  </si>
  <si>
    <t>Quota finestra =</t>
  </si>
  <si>
    <t>Altezza edificio prosp =</t>
  </si>
  <si>
    <t>Distanza L =</t>
  </si>
  <si>
    <t>rapporto (H-h)/L =</t>
  </si>
  <si>
    <r>
      <t xml:space="preserve">===&gt; </t>
    </r>
    <r>
      <rPr>
        <sz val="11"/>
        <color theme="1"/>
        <rFont val="Symbol"/>
        <family val="1"/>
        <charset val="2"/>
      </rPr>
      <t>e</t>
    </r>
    <r>
      <rPr>
        <sz val="11"/>
        <color theme="1"/>
        <rFont val="Calibri"/>
        <family val="2"/>
        <scheme val="minor"/>
      </rPr>
      <t xml:space="preserve"> =</t>
    </r>
  </si>
  <si>
    <t>Hf (m) =</t>
  </si>
  <si>
    <t>L (m) =</t>
  </si>
  <si>
    <t>p =</t>
  </si>
  <si>
    <t>hf/p =</t>
  </si>
  <si>
    <t>L/p =</t>
  </si>
  <si>
    <t>Calcolo fattore PSI =</t>
  </si>
  <si>
    <t>FLDm =</t>
  </si>
  <si>
    <t>t =</t>
  </si>
  <si>
    <t>rpav =</t>
  </si>
  <si>
    <t>rpareti =</t>
  </si>
  <si>
    <t>rsoffitto =</t>
  </si>
  <si>
    <t>rmedio =</t>
  </si>
  <si>
    <t>rmed,pes=</t>
  </si>
  <si>
    <t>Spav (m2) =</t>
  </si>
  <si>
    <t>Spar (m2) =</t>
  </si>
  <si>
    <t>Ssoff (m2) =</t>
  </si>
  <si>
    <t>Nfinestre =</t>
  </si>
  <si>
    <t>&gt;3%</t>
  </si>
  <si>
    <t>OK</t>
  </si>
  <si>
    <t>Calcolo fattore medio luce diurna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</si>
</sst>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10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14578</xdr:rowOff>
    </xdr:from>
    <xdr:to>
      <xdr:col>8</xdr:col>
      <xdr:colOff>139479</xdr:colOff>
      <xdr:row>27</xdr:row>
      <xdr:rowOff>55983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8915"/>
          <a:ext cx="5183841" cy="288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403354</xdr:colOff>
      <xdr:row>16</xdr:row>
      <xdr:rowOff>126352</xdr:rowOff>
    </xdr:from>
    <xdr:to>
      <xdr:col>2</xdr:col>
      <xdr:colOff>403354</xdr:colOff>
      <xdr:row>24</xdr:row>
      <xdr:rowOff>150651</xdr:rowOff>
    </xdr:to>
    <xdr:cxnSp macro="">
      <xdr:nvCxnSpPr>
        <xdr:cNvPr id="4" name="Straight Connector 3"/>
        <xdr:cNvCxnSpPr/>
      </xdr:nvCxnSpPr>
      <xdr:spPr>
        <a:xfrm>
          <a:off x="1618277" y="3158801"/>
          <a:ext cx="0" cy="154052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9719</xdr:colOff>
      <xdr:row>18</xdr:row>
      <xdr:rowOff>77755</xdr:rowOff>
    </xdr:from>
    <xdr:to>
      <xdr:col>2</xdr:col>
      <xdr:colOff>417934</xdr:colOff>
      <xdr:row>18</xdr:row>
      <xdr:rowOff>82615</xdr:rowOff>
    </xdr:to>
    <xdr:cxnSp macro="">
      <xdr:nvCxnSpPr>
        <xdr:cNvPr id="7" name="Straight Connector 6"/>
        <xdr:cNvCxnSpPr/>
      </xdr:nvCxnSpPr>
      <xdr:spPr>
        <a:xfrm flipH="1" flipV="1">
          <a:off x="617181" y="3489260"/>
          <a:ext cx="1015676" cy="4860"/>
        </a:xfrm>
        <a:prstGeom prst="line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30</xdr:row>
      <xdr:rowOff>0</xdr:rowOff>
    </xdr:from>
    <xdr:to>
      <xdr:col>8</xdr:col>
      <xdr:colOff>160613</xdr:colOff>
      <xdr:row>45</xdr:row>
      <xdr:rowOff>143271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203031" cy="3000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26047</xdr:colOff>
      <xdr:row>31</xdr:row>
      <xdr:rowOff>170089</xdr:rowOff>
    </xdr:from>
    <xdr:to>
      <xdr:col>2</xdr:col>
      <xdr:colOff>34018</xdr:colOff>
      <xdr:row>45</xdr:row>
      <xdr:rowOff>30907</xdr:rowOff>
    </xdr:to>
    <xdr:cxnSp macro="">
      <xdr:nvCxnSpPr>
        <xdr:cNvPr id="12" name="Straight Connector 11"/>
        <xdr:cNvCxnSpPr/>
      </xdr:nvCxnSpPr>
      <xdr:spPr>
        <a:xfrm flipH="1">
          <a:off x="1240970" y="6045459"/>
          <a:ext cx="7971" cy="251421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262423</xdr:colOff>
      <xdr:row>31</xdr:row>
      <xdr:rowOff>170089</xdr:rowOff>
    </xdr:from>
    <xdr:to>
      <xdr:col>2</xdr:col>
      <xdr:colOff>43739</xdr:colOff>
      <xdr:row>31</xdr:row>
      <xdr:rowOff>179809</xdr:rowOff>
    </xdr:to>
    <xdr:cxnSp macro="">
      <xdr:nvCxnSpPr>
        <xdr:cNvPr id="14" name="Straight Connector 13"/>
        <xdr:cNvCxnSpPr/>
      </xdr:nvCxnSpPr>
      <xdr:spPr>
        <a:xfrm flipH="1" flipV="1">
          <a:off x="262423" y="6045459"/>
          <a:ext cx="996239" cy="972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140931</xdr:colOff>
      <xdr:row>46</xdr:row>
      <xdr:rowOff>77756</xdr:rowOff>
    </xdr:from>
    <xdr:to>
      <xdr:col>3</xdr:col>
      <xdr:colOff>379056</xdr:colOff>
      <xdr:row>49</xdr:row>
      <xdr:rowOff>128348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31" y="8796047"/>
          <a:ext cx="2245179" cy="619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="196" zoomScaleNormal="196" workbookViewId="0">
      <selection activeCell="A2" sqref="A2"/>
    </sheetView>
  </sheetViews>
  <sheetFormatPr defaultRowHeight="15" x14ac:dyDescent="0.25"/>
  <cols>
    <col min="3" max="3" width="11.85546875" customWidth="1"/>
  </cols>
  <sheetData>
    <row r="1" spans="1:6" x14ac:dyDescent="0.25">
      <c r="A1" s="4" t="s">
        <v>33</v>
      </c>
    </row>
    <row r="2" spans="1:6" x14ac:dyDescent="0.25">
      <c r="D2" t="s">
        <v>0</v>
      </c>
      <c r="E2" t="s">
        <v>1</v>
      </c>
      <c r="F2" t="s">
        <v>2</v>
      </c>
    </row>
    <row r="3" spans="1:6" x14ac:dyDescent="0.25">
      <c r="A3" t="s">
        <v>3</v>
      </c>
      <c r="D3">
        <v>6</v>
      </c>
      <c r="E3">
        <v>4</v>
      </c>
      <c r="F3">
        <v>3</v>
      </c>
    </row>
    <row r="4" spans="1:6" x14ac:dyDescent="0.25">
      <c r="A4" t="s">
        <v>6</v>
      </c>
      <c r="C4">
        <f>1.2*1.4</f>
        <v>1.68</v>
      </c>
      <c r="D4" t="s">
        <v>4</v>
      </c>
    </row>
    <row r="5" spans="1:6" x14ac:dyDescent="0.25">
      <c r="A5" t="s">
        <v>5</v>
      </c>
      <c r="C5">
        <f>D3*E3*2+D3*F3*2+E3*F3*2</f>
        <v>108</v>
      </c>
      <c r="D5" t="s">
        <v>4</v>
      </c>
    </row>
    <row r="7" spans="1:6" x14ac:dyDescent="0.25">
      <c r="A7" t="s">
        <v>7</v>
      </c>
    </row>
    <row r="8" spans="1:6" x14ac:dyDescent="0.25">
      <c r="A8" t="s">
        <v>11</v>
      </c>
      <c r="C8">
        <f>10</f>
        <v>10</v>
      </c>
      <c r="D8" t="s">
        <v>8</v>
      </c>
    </row>
    <row r="9" spans="1:6" x14ac:dyDescent="0.25">
      <c r="A9" t="s">
        <v>9</v>
      </c>
      <c r="C9">
        <f>5</f>
        <v>5</v>
      </c>
      <c r="D9" t="s">
        <v>8</v>
      </c>
    </row>
    <row r="10" spans="1:6" x14ac:dyDescent="0.25">
      <c r="A10" t="s">
        <v>10</v>
      </c>
      <c r="D10">
        <f>12</f>
        <v>12</v>
      </c>
      <c r="E10" t="s">
        <v>8</v>
      </c>
    </row>
    <row r="12" spans="1:6" x14ac:dyDescent="0.25">
      <c r="A12" t="s">
        <v>12</v>
      </c>
      <c r="C12">
        <f>(HH-h)/L</f>
        <v>0.7</v>
      </c>
      <c r="D12" s="1" t="s">
        <v>13</v>
      </c>
      <c r="E12" s="2">
        <v>0.215</v>
      </c>
    </row>
    <row r="29" spans="1:11" x14ac:dyDescent="0.25">
      <c r="A29" t="s">
        <v>19</v>
      </c>
      <c r="C29">
        <v>0.93</v>
      </c>
    </row>
    <row r="30" spans="1:11" x14ac:dyDescent="0.25">
      <c r="A30" s="3" t="s">
        <v>15</v>
      </c>
      <c r="B30">
        <v>1.2</v>
      </c>
      <c r="C30" s="3" t="s">
        <v>14</v>
      </c>
      <c r="D30">
        <v>1.4</v>
      </c>
      <c r="E30" s="3" t="s">
        <v>16</v>
      </c>
      <c r="F30">
        <v>0.2</v>
      </c>
      <c r="G30" t="s">
        <v>8</v>
      </c>
      <c r="H30" t="s">
        <v>17</v>
      </c>
      <c r="I30">
        <f>D30/F30</f>
        <v>6.9999999999999991</v>
      </c>
      <c r="J30" t="s">
        <v>18</v>
      </c>
      <c r="K30">
        <f>B30/F30</f>
        <v>5.9999999999999991</v>
      </c>
    </row>
    <row r="51" spans="1:4" x14ac:dyDescent="0.25">
      <c r="A51" t="s">
        <v>30</v>
      </c>
      <c r="B51">
        <v>5</v>
      </c>
    </row>
    <row r="52" spans="1:4" x14ac:dyDescent="0.25">
      <c r="A52" t="s">
        <v>20</v>
      </c>
      <c r="B52" s="2">
        <f>Af*Nfin*t*Epsilon/(S*(1-rm))*PSI</f>
        <v>3.1992000000000007E-2</v>
      </c>
      <c r="C52" s="1" t="s">
        <v>31</v>
      </c>
      <c r="D52" t="s">
        <v>32</v>
      </c>
    </row>
    <row r="54" spans="1:4" x14ac:dyDescent="0.25">
      <c r="A54" t="s">
        <v>21</v>
      </c>
      <c r="B54">
        <v>0.8</v>
      </c>
    </row>
    <row r="55" spans="1:4" x14ac:dyDescent="0.25">
      <c r="A55" t="s">
        <v>22</v>
      </c>
      <c r="B55">
        <v>0.4</v>
      </c>
      <c r="C55" t="s">
        <v>27</v>
      </c>
      <c r="D55">
        <f>D3*E3</f>
        <v>24</v>
      </c>
    </row>
    <row r="56" spans="1:4" x14ac:dyDescent="0.25">
      <c r="A56" t="s">
        <v>23</v>
      </c>
      <c r="B56">
        <v>0.7</v>
      </c>
      <c r="C56" t="s">
        <v>28</v>
      </c>
      <c r="D56">
        <f>D3*F3*2+E3*F3*2</f>
        <v>60</v>
      </c>
    </row>
    <row r="57" spans="1:4" x14ac:dyDescent="0.25">
      <c r="A57" t="s">
        <v>24</v>
      </c>
      <c r="B57">
        <v>0.6</v>
      </c>
      <c r="C57" t="s">
        <v>29</v>
      </c>
      <c r="D57">
        <f>D55</f>
        <v>24</v>
      </c>
    </row>
    <row r="58" spans="1:4" x14ac:dyDescent="0.25">
      <c r="A58" t="s">
        <v>25</v>
      </c>
      <c r="B58">
        <f>AVERAGE(B55:B57)</f>
        <v>0.56666666666666676</v>
      </c>
    </row>
    <row r="59" spans="1:4" x14ac:dyDescent="0.25">
      <c r="A59" t="s">
        <v>26</v>
      </c>
      <c r="B59">
        <f>(B55*D55+B56*D56+B57*D57)/(D55+D56+D57)</f>
        <v>0.61111111111111116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Af</vt:lpstr>
      <vt:lpstr>Epsilon</vt:lpstr>
      <vt:lpstr>h</vt:lpstr>
      <vt:lpstr>HH</vt:lpstr>
      <vt:lpstr>L</vt:lpstr>
      <vt:lpstr>Nfin</vt:lpstr>
      <vt:lpstr>PSI</vt:lpstr>
      <vt:lpstr>rm</vt:lpstr>
      <vt:lpstr>S</vt:lpstr>
      <vt:lpstr>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2018-05-31T13:16:00Z</dcterms:created>
  <dcterms:modified xsi:type="dcterms:W3CDTF">2018-05-31T13:42:25Z</dcterms:modified>
</cp:coreProperties>
</file>