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Corsi\Applied-Acoustics\WAV-2018\"/>
    </mc:Choice>
  </mc:AlternateContent>
  <bookViews>
    <workbookView xWindow="1896" yWindow="0" windowWidth="16548" windowHeight="8328"/>
  </bookViews>
  <sheets>
    <sheet name="Free Field" sheetId="1" r:id="rId1"/>
    <sheet name="Barrier" sheetId="2" r:id="rId2"/>
  </sheets>
  <definedNames>
    <definedName name="c0">Barrier!$G$6</definedName>
    <definedName name="d">Barrier!$B$2</definedName>
    <definedName name="Delta">Barrier!$D$7</definedName>
    <definedName name="f">Barrier!$B$4</definedName>
    <definedName name="heff">Barrier!$B$3</definedName>
    <definedName name="Li">'Free Field'!$F$8</definedName>
    <definedName name="Lw">'Free Field'!$C$10</definedName>
    <definedName name="radius">'Free Field'!$E$2</definedName>
    <definedName name="S">'Free Field'!$C$9</definedName>
    <definedName name="SPL">'Free Field'!$B$2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0" i="2"/>
  <c r="E8" i="2"/>
  <c r="D7" i="2"/>
  <c r="D6" i="2"/>
  <c r="D5" i="2"/>
  <c r="E7" i="1"/>
  <c r="C9" i="1" s="1"/>
  <c r="B4" i="1"/>
  <c r="F8" i="1" s="1"/>
  <c r="E4" i="1"/>
  <c r="D3" i="1"/>
  <c r="D5" i="1" s="1"/>
  <c r="C10" i="1" l="1"/>
  <c r="B14" i="1" s="1"/>
</calcChain>
</file>

<file path=xl/sharedStrings.xml><?xml version="1.0" encoding="utf-8"?>
<sst xmlns="http://schemas.openxmlformats.org/spreadsheetml/2006/main" count="53" uniqueCount="38">
  <si>
    <t>dB</t>
  </si>
  <si>
    <t>m</t>
  </si>
  <si>
    <t>Pa</t>
  </si>
  <si>
    <t>pressure p1 = p0*10^(SPL/20) =</t>
  </si>
  <si>
    <t>at r1 =</t>
  </si>
  <si>
    <t>at r2 =</t>
  </si>
  <si>
    <t>pressure  p2 = P1/2 =</t>
  </si>
  <si>
    <t>SPL1 =</t>
  </si>
  <si>
    <t>SPL2 =</t>
  </si>
  <si>
    <t>Li = SPL if wavelenght is smaller than r2</t>
  </si>
  <si>
    <t>100 Hz</t>
  </si>
  <si>
    <t>Lambda = c/f =</t>
  </si>
  <si>
    <t>So above 100 Hz we are in far field, hence Li = Lp =</t>
  </si>
  <si>
    <r>
      <t>S = 4*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  <scheme val="minor"/>
      </rPr>
      <t>*r2^2 =</t>
    </r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</si>
  <si>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</si>
  <si>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Lw = Li +10*log10(S) =</t>
  </si>
  <si>
    <t>Now compute SPL=Li at r =</t>
  </si>
  <si>
    <t>Li = SPL =</t>
  </si>
  <si>
    <t>d =</t>
  </si>
  <si>
    <t>S</t>
  </si>
  <si>
    <t>R</t>
  </si>
  <si>
    <t>C</t>
  </si>
  <si>
    <t>heff</t>
  </si>
  <si>
    <t>heff =</t>
  </si>
  <si>
    <t>f =</t>
  </si>
  <si>
    <t>Hz</t>
  </si>
  <si>
    <t>SC = sqrt((d/2)^2+heff^2) =</t>
  </si>
  <si>
    <t>CR = sqrt((d/2)^2+heff^2) =</t>
  </si>
  <si>
    <t>Delta = SC + CR - d =</t>
  </si>
  <si>
    <t>c0 =</t>
  </si>
  <si>
    <t>m/s</t>
  </si>
  <si>
    <t>N = 2*Delta/Lambda = 2*Delta*f/c0 =</t>
  </si>
  <si>
    <t>Maekawa's Formulas</t>
  </si>
  <si>
    <t>DeltaL (point source) = 10*log10(3+20*N) =</t>
  </si>
  <si>
    <t>DeltaL (line source) = 10*log10(2+5.5*N) =</t>
  </si>
  <si>
    <t>Excercise on free field propagation</t>
  </si>
  <si>
    <t>Noise barrier</t>
  </si>
  <si>
    <t>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</si>
</sst>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10</xdr:row>
          <xdr:rowOff>30480</xdr:rowOff>
        </xdr:from>
        <xdr:to>
          <xdr:col>2</xdr:col>
          <xdr:colOff>581950</xdr:colOff>
          <xdr:row>11</xdr:row>
          <xdr:rowOff>126616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532190</xdr:colOff>
      <xdr:row>3</xdr:row>
      <xdr:rowOff>177397</xdr:rowOff>
    </xdr:from>
    <xdr:to>
      <xdr:col>7</xdr:col>
      <xdr:colOff>374952</xdr:colOff>
      <xdr:row>4</xdr:row>
      <xdr:rowOff>41688</xdr:rowOff>
    </xdr:to>
    <xdr:sp macro="" textlink="">
      <xdr:nvSpPr>
        <xdr:cNvPr id="2" name="Rectangle 1"/>
        <xdr:cNvSpPr/>
      </xdr:nvSpPr>
      <xdr:spPr>
        <a:xfrm>
          <a:off x="2358571" y="721683"/>
          <a:ext cx="2277937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406400</xdr:colOff>
      <xdr:row>0</xdr:row>
      <xdr:rowOff>133047</xdr:rowOff>
    </xdr:from>
    <xdr:to>
      <xdr:col>5</xdr:col>
      <xdr:colOff>452119</xdr:colOff>
      <xdr:row>3</xdr:row>
      <xdr:rowOff>177396</xdr:rowOff>
    </xdr:to>
    <xdr:sp macro="" textlink="">
      <xdr:nvSpPr>
        <xdr:cNvPr id="3" name="Rectangle 2"/>
        <xdr:cNvSpPr/>
      </xdr:nvSpPr>
      <xdr:spPr>
        <a:xfrm>
          <a:off x="3450368" y="133047"/>
          <a:ext cx="45719" cy="5886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181428</xdr:colOff>
      <xdr:row>2</xdr:row>
      <xdr:rowOff>124984</xdr:rowOff>
    </xdr:from>
    <xdr:to>
      <xdr:col>4</xdr:col>
      <xdr:colOff>310444</xdr:colOff>
      <xdr:row>3</xdr:row>
      <xdr:rowOff>48381</xdr:rowOff>
    </xdr:to>
    <xdr:sp macro="" textlink="">
      <xdr:nvSpPr>
        <xdr:cNvPr id="4" name="Oval 3"/>
        <xdr:cNvSpPr/>
      </xdr:nvSpPr>
      <xdr:spPr>
        <a:xfrm>
          <a:off x="2616603" y="487841"/>
          <a:ext cx="129016" cy="10482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479778</xdr:colOff>
      <xdr:row>2</xdr:row>
      <xdr:rowOff>120953</xdr:rowOff>
    </xdr:from>
    <xdr:to>
      <xdr:col>7</xdr:col>
      <xdr:colOff>0</xdr:colOff>
      <xdr:row>3</xdr:row>
      <xdr:rowOff>44350</xdr:rowOff>
    </xdr:to>
    <xdr:sp macro="" textlink="">
      <xdr:nvSpPr>
        <xdr:cNvPr id="5" name="Oval 4"/>
        <xdr:cNvSpPr/>
      </xdr:nvSpPr>
      <xdr:spPr>
        <a:xfrm>
          <a:off x="4132540" y="483810"/>
          <a:ext cx="129016" cy="10482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310444</xdr:colOff>
      <xdr:row>2</xdr:row>
      <xdr:rowOff>173366</xdr:rowOff>
    </xdr:from>
    <xdr:to>
      <xdr:col>6</xdr:col>
      <xdr:colOff>479778</xdr:colOff>
      <xdr:row>2</xdr:row>
      <xdr:rowOff>177397</xdr:rowOff>
    </xdr:to>
    <xdr:cxnSp macro="">
      <xdr:nvCxnSpPr>
        <xdr:cNvPr id="7" name="Straight Arrow Connector 6"/>
        <xdr:cNvCxnSpPr>
          <a:stCxn id="4" idx="6"/>
          <a:endCxn id="5" idx="2"/>
        </xdr:cNvCxnSpPr>
      </xdr:nvCxnSpPr>
      <xdr:spPr>
        <a:xfrm flipV="1">
          <a:off x="2745619" y="536223"/>
          <a:ext cx="1386921" cy="40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330603</xdr:colOff>
      <xdr:row>0</xdr:row>
      <xdr:rowOff>133048</xdr:rowOff>
    </xdr:from>
    <xdr:to>
      <xdr:col>5</xdr:col>
      <xdr:colOff>334635</xdr:colOff>
      <xdr:row>3</xdr:row>
      <xdr:rowOff>8063</xdr:rowOff>
    </xdr:to>
    <xdr:cxnSp macro="">
      <xdr:nvCxnSpPr>
        <xdr:cNvPr id="10" name="Straight Arrow Connector 9"/>
        <xdr:cNvCxnSpPr/>
      </xdr:nvCxnSpPr>
      <xdr:spPr>
        <a:xfrm>
          <a:off x="3374571" y="133048"/>
          <a:ext cx="4032" cy="41930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229003</xdr:colOff>
      <xdr:row>0</xdr:row>
      <xdr:rowOff>133047</xdr:rowOff>
    </xdr:from>
    <xdr:to>
      <xdr:col>5</xdr:col>
      <xdr:colOff>429260</xdr:colOff>
      <xdr:row>2</xdr:row>
      <xdr:rowOff>164497</xdr:rowOff>
    </xdr:to>
    <xdr:cxnSp macro="">
      <xdr:nvCxnSpPr>
        <xdr:cNvPr id="11" name="Straight Arrow Connector 10"/>
        <xdr:cNvCxnSpPr>
          <a:endCxn id="3" idx="0"/>
        </xdr:cNvCxnSpPr>
      </xdr:nvCxnSpPr>
      <xdr:spPr>
        <a:xfrm flipV="1">
          <a:off x="2664178" y="133047"/>
          <a:ext cx="809050" cy="3943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429260</xdr:colOff>
      <xdr:row>0</xdr:row>
      <xdr:rowOff>133047</xdr:rowOff>
    </xdr:from>
    <xdr:to>
      <xdr:col>6</xdr:col>
      <xdr:colOff>498672</xdr:colOff>
      <xdr:row>2</xdr:row>
      <xdr:rowOff>136304</xdr:rowOff>
    </xdr:to>
    <xdr:cxnSp macro="">
      <xdr:nvCxnSpPr>
        <xdr:cNvPr id="13" name="Straight Arrow Connector 12"/>
        <xdr:cNvCxnSpPr>
          <a:stCxn id="3" idx="0"/>
          <a:endCxn id="5" idx="1"/>
        </xdr:cNvCxnSpPr>
      </xdr:nvCxnSpPr>
      <xdr:spPr>
        <a:xfrm>
          <a:off x="3473228" y="133047"/>
          <a:ext cx="678206" cy="36611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4"/>
  <sheetViews>
    <sheetView tabSelected="1" topLeftCell="A4" zoomScale="237" zoomScaleNormal="237" workbookViewId="0">
      <selection activeCell="A9" sqref="A9"/>
    </sheetView>
  </sheetViews>
  <sheetFormatPr defaultRowHeight="14.4" x14ac:dyDescent="0.3"/>
  <sheetData>
    <row r="1" spans="1:7" x14ac:dyDescent="0.3">
      <c r="A1" s="2" t="s">
        <v>35</v>
      </c>
    </row>
    <row r="2" spans="1:7" x14ac:dyDescent="0.3">
      <c r="A2" t="s">
        <v>7</v>
      </c>
      <c r="B2">
        <v>95</v>
      </c>
      <c r="C2" t="s">
        <v>0</v>
      </c>
      <c r="D2" t="s">
        <v>4</v>
      </c>
      <c r="E2">
        <v>1.6</v>
      </c>
      <c r="F2" t="s">
        <v>1</v>
      </c>
    </row>
    <row r="3" spans="1:7" x14ac:dyDescent="0.3">
      <c r="A3" t="s">
        <v>3</v>
      </c>
      <c r="D3">
        <f>0.00002*10^(SPL/20)</f>
        <v>1.124682650380699</v>
      </c>
      <c r="E3" t="s">
        <v>2</v>
      </c>
    </row>
    <row r="4" spans="1:7" x14ac:dyDescent="0.3">
      <c r="A4" t="s">
        <v>8</v>
      </c>
      <c r="B4">
        <f>SPL-6</f>
        <v>89</v>
      </c>
      <c r="C4" t="s">
        <v>0</v>
      </c>
      <c r="D4" t="s">
        <v>5</v>
      </c>
      <c r="E4">
        <f>radius*2</f>
        <v>3.2</v>
      </c>
      <c r="F4" t="s">
        <v>1</v>
      </c>
    </row>
    <row r="5" spans="1:7" x14ac:dyDescent="0.3">
      <c r="A5" t="s">
        <v>6</v>
      </c>
      <c r="D5">
        <f>D3/2</f>
        <v>0.56234132519034952</v>
      </c>
      <c r="E5" t="s">
        <v>2</v>
      </c>
    </row>
    <row r="6" spans="1:7" x14ac:dyDescent="0.3">
      <c r="A6" t="s">
        <v>9</v>
      </c>
    </row>
    <row r="7" spans="1:7" x14ac:dyDescent="0.3">
      <c r="A7" s="1" t="s">
        <v>37</v>
      </c>
      <c r="B7" t="s">
        <v>10</v>
      </c>
      <c r="C7" t="s">
        <v>11</v>
      </c>
      <c r="E7">
        <f>340/100</f>
        <v>3.4</v>
      </c>
      <c r="F7" t="s">
        <v>1</v>
      </c>
    </row>
    <row r="8" spans="1:7" x14ac:dyDescent="0.3">
      <c r="A8" t="s">
        <v>12</v>
      </c>
      <c r="F8">
        <f>B4</f>
        <v>89</v>
      </c>
      <c r="G8" t="s">
        <v>0</v>
      </c>
    </row>
    <row r="9" spans="1:7" ht="16.2" x14ac:dyDescent="0.3">
      <c r="A9" t="s">
        <v>13</v>
      </c>
      <c r="C9">
        <f>4*PI()*E7^2</f>
        <v>145.26724430199201</v>
      </c>
      <c r="D9" t="s">
        <v>14</v>
      </c>
    </row>
    <row r="10" spans="1:7" x14ac:dyDescent="0.3">
      <c r="A10" t="s">
        <v>15</v>
      </c>
      <c r="C10">
        <f>Li+10*LOG10(S)</f>
        <v>110.62167698106606</v>
      </c>
      <c r="D10" t="s">
        <v>0</v>
      </c>
    </row>
    <row r="13" spans="1:7" x14ac:dyDescent="0.3">
      <c r="A13" t="s">
        <v>16</v>
      </c>
      <c r="D13">
        <v>200</v>
      </c>
      <c r="E13" t="s">
        <v>1</v>
      </c>
    </row>
    <row r="14" spans="1:7" x14ac:dyDescent="0.3">
      <c r="A14" t="s">
        <v>17</v>
      </c>
      <c r="B14">
        <f>Lw-11-20*LOG10(D13)</f>
        <v>53.601077067786434</v>
      </c>
      <c r="C14" t="s">
        <v>0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0</xdr:col>
                <xdr:colOff>60960</xdr:colOff>
                <xdr:row>10</xdr:row>
                <xdr:rowOff>30480</xdr:rowOff>
              </from>
              <to>
                <xdr:col>2</xdr:col>
                <xdr:colOff>579120</xdr:colOff>
                <xdr:row>11</xdr:row>
                <xdr:rowOff>129540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189" zoomScaleNormal="189" workbookViewId="0"/>
  </sheetViews>
  <sheetFormatPr defaultRowHeight="14.4" x14ac:dyDescent="0.3"/>
  <sheetData>
    <row r="1" spans="1:8" x14ac:dyDescent="0.3">
      <c r="A1" s="2" t="s">
        <v>36</v>
      </c>
      <c r="F1" s="1" t="s">
        <v>21</v>
      </c>
    </row>
    <row r="2" spans="1:8" x14ac:dyDescent="0.3">
      <c r="A2" t="s">
        <v>18</v>
      </c>
      <c r="B2">
        <v>16</v>
      </c>
      <c r="C2" t="s">
        <v>1</v>
      </c>
      <c r="F2" t="s">
        <v>22</v>
      </c>
    </row>
    <row r="3" spans="1:8" x14ac:dyDescent="0.3">
      <c r="A3" t="s">
        <v>23</v>
      </c>
      <c r="B3">
        <v>3</v>
      </c>
      <c r="C3" t="s">
        <v>1</v>
      </c>
      <c r="E3" t="s">
        <v>19</v>
      </c>
      <c r="H3" t="s">
        <v>20</v>
      </c>
    </row>
    <row r="4" spans="1:8" x14ac:dyDescent="0.3">
      <c r="A4" t="s">
        <v>24</v>
      </c>
      <c r="B4">
        <v>500</v>
      </c>
      <c r="C4" t="s">
        <v>25</v>
      </c>
    </row>
    <row r="5" spans="1:8" x14ac:dyDescent="0.3">
      <c r="A5" t="s">
        <v>26</v>
      </c>
      <c r="D5">
        <f>SQRT((d/2)^2+heff^2)</f>
        <v>8.5440037453175304</v>
      </c>
      <c r="E5" t="s">
        <v>1</v>
      </c>
    </row>
    <row r="6" spans="1:8" x14ac:dyDescent="0.3">
      <c r="A6" t="s">
        <v>27</v>
      </c>
      <c r="D6">
        <f>SQRT((d/2)^2+heff^2)</f>
        <v>8.5440037453175304</v>
      </c>
      <c r="E6" t="s">
        <v>1</v>
      </c>
      <c r="F6" t="s">
        <v>29</v>
      </c>
      <c r="G6">
        <v>340</v>
      </c>
      <c r="H6" t="s">
        <v>30</v>
      </c>
    </row>
    <row r="7" spans="1:8" x14ac:dyDescent="0.3">
      <c r="A7" t="s">
        <v>28</v>
      </c>
      <c r="D7">
        <f>D5+D6-d</f>
        <v>1.0880074906350607</v>
      </c>
      <c r="E7" t="s">
        <v>1</v>
      </c>
    </row>
    <row r="8" spans="1:8" x14ac:dyDescent="0.3">
      <c r="A8" t="s">
        <v>31</v>
      </c>
      <c r="E8">
        <f>2*Delta*f/c0</f>
        <v>3.2000220312795906</v>
      </c>
    </row>
    <row r="9" spans="1:8" x14ac:dyDescent="0.3">
      <c r="A9" t="s">
        <v>32</v>
      </c>
    </row>
    <row r="10" spans="1:8" x14ac:dyDescent="0.3">
      <c r="A10" t="s">
        <v>33</v>
      </c>
      <c r="F10">
        <f>10*LOG10(3+20*E8)</f>
        <v>18.260776588296899</v>
      </c>
      <c r="G10" t="s">
        <v>0</v>
      </c>
    </row>
    <row r="11" spans="1:8" x14ac:dyDescent="0.3">
      <c r="A11" t="s">
        <v>34</v>
      </c>
      <c r="F11">
        <f>10*LOG10(2+5.5*E8)</f>
        <v>12.922587562638581</v>
      </c>
      <c r="G1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Free Field</vt:lpstr>
      <vt:lpstr>Barrier</vt:lpstr>
      <vt:lpstr>c0</vt:lpstr>
      <vt:lpstr>d</vt:lpstr>
      <vt:lpstr>Delta</vt:lpstr>
      <vt:lpstr>f</vt:lpstr>
      <vt:lpstr>heff</vt:lpstr>
      <vt:lpstr>Li</vt:lpstr>
      <vt:lpstr>Lw</vt:lpstr>
      <vt:lpstr>radius</vt:lpstr>
      <vt:lpstr>S</vt:lpstr>
      <vt:lpstr>SPL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farina</dc:creator>
  <cp:lastModifiedBy>farina</cp:lastModifiedBy>
  <dcterms:created xsi:type="dcterms:W3CDTF">2018-10-19T13:12:42Z</dcterms:created>
  <dcterms:modified xsi:type="dcterms:W3CDTF">2018-10-27T10:04:25Z</dcterms:modified>
</cp:coreProperties>
</file>