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ina\Corsi\EffEnergetica-2022\2022-11-16\"/>
    </mc:Choice>
  </mc:AlternateContent>
  <xr:revisionPtr revIDLastSave="0" documentId="8_{4EE737B9-B50F-4185-93DA-DE72DCF4B04F}" xr6:coauthVersionLast="47" xr6:coauthVersionMax="47" xr10:uidLastSave="{00000000-0000-0000-0000-000000000000}"/>
  <bookViews>
    <workbookView xWindow="972" yWindow="-108" windowWidth="22176" windowHeight="13176" xr2:uid="{65E48D73-128C-4978-94CC-9D724CDB494E}"/>
  </bookViews>
  <sheets>
    <sheet name="Sheet1" sheetId="1" r:id="rId1"/>
  </sheets>
  <definedNames>
    <definedName name="cc">Sheet1!$C$34</definedName>
    <definedName name="gg">Sheet1!$B$28</definedName>
    <definedName name="Qpunto">Sheet1!$E$11</definedName>
    <definedName name="Qpunto_tot">Sheet1!$G$23</definedName>
    <definedName name="Qpunto_v">Sheet1!$B$21</definedName>
    <definedName name="S">Sheet1!$B$32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D36" i="1"/>
  <c r="C25" i="1"/>
  <c r="G21" i="1"/>
  <c r="G23" i="1" s="1"/>
  <c r="D31" i="1" s="1"/>
  <c r="D33" i="1" s="1"/>
  <c r="C23" i="1"/>
  <c r="G31" i="1" s="1"/>
  <c r="H11" i="1"/>
  <c r="H10" i="1"/>
  <c r="E11" i="1"/>
  <c r="E10" i="1"/>
  <c r="B10" i="1"/>
  <c r="H5" i="1"/>
  <c r="H6" i="1"/>
  <c r="H7" i="1"/>
  <c r="H8" i="1"/>
  <c r="H9" i="1"/>
  <c r="H4" i="1"/>
  <c r="B18" i="1"/>
  <c r="B16" i="1"/>
  <c r="B11" i="1"/>
  <c r="E9" i="1"/>
  <c r="E8" i="1"/>
  <c r="E7" i="1"/>
  <c r="E5" i="1"/>
  <c r="E6" i="1"/>
  <c r="E4" i="1"/>
  <c r="G35" i="1" l="1"/>
  <c r="G33" i="1"/>
  <c r="D35" i="1"/>
  <c r="D18" i="1"/>
  <c r="B21" i="1" s="1"/>
  <c r="D12" i="1"/>
</calcChain>
</file>

<file path=xl/sharedStrings.xml><?xml version="1.0" encoding="utf-8"?>
<sst xmlns="http://schemas.openxmlformats.org/spreadsheetml/2006/main" count="69" uniqueCount="57">
  <si>
    <t>Nome</t>
  </si>
  <si>
    <t>Area (m2)</t>
  </si>
  <si>
    <t>U (W/m2K)</t>
  </si>
  <si>
    <t>Potenza (W)</t>
  </si>
  <si>
    <t>Delta T (°C)</t>
  </si>
  <si>
    <t>Parete 1</t>
  </si>
  <si>
    <t>Parete 2</t>
  </si>
  <si>
    <t>Parete 3</t>
  </si>
  <si>
    <t>Copert.1</t>
  </si>
  <si>
    <t>Copert.2</t>
  </si>
  <si>
    <t>Pavim.</t>
  </si>
  <si>
    <t>Totale</t>
  </si>
  <si>
    <t>K = Pot.totale/(Stot*Deltat) =</t>
  </si>
  <si>
    <t>W/m2K</t>
  </si>
  <si>
    <t>Calcolo ricambio aria</t>
  </si>
  <si>
    <t>V =</t>
  </si>
  <si>
    <t>m3</t>
  </si>
  <si>
    <t>Vpunto =</t>
  </si>
  <si>
    <t>m3/h</t>
  </si>
  <si>
    <t>Mpunto =</t>
  </si>
  <si>
    <t>kg/h</t>
  </si>
  <si>
    <t>kg/s</t>
  </si>
  <si>
    <t>cparia =</t>
  </si>
  <si>
    <t>J/kgK</t>
  </si>
  <si>
    <t>rh_aria =</t>
  </si>
  <si>
    <t>k/m3</t>
  </si>
  <si>
    <t>DeltaT =</t>
  </si>
  <si>
    <t>°C</t>
  </si>
  <si>
    <t>Qpunto,v =</t>
  </si>
  <si>
    <t>W</t>
  </si>
  <si>
    <t>Calcolo dispersione complessiva dell'involucro</t>
  </si>
  <si>
    <t>Dopo intervento</t>
  </si>
  <si>
    <t>Prima dell'intervento</t>
  </si>
  <si>
    <t>Finestre</t>
  </si>
  <si>
    <t>Potenza totale =</t>
  </si>
  <si>
    <t>Con le VMC Qpunto,v2 =</t>
  </si>
  <si>
    <t>Costo 4 VMC =</t>
  </si>
  <si>
    <t>€</t>
  </si>
  <si>
    <t>Calcolo EP medio stagionale</t>
  </si>
  <si>
    <t>gg =</t>
  </si>
  <si>
    <t>H =</t>
  </si>
  <si>
    <t>h/giorno</t>
  </si>
  <si>
    <t>kWh/anno</t>
  </si>
  <si>
    <t>Spianta =</t>
  </si>
  <si>
    <t>m2</t>
  </si>
  <si>
    <t>EPtot = Qpunto_tot*gg/DeltaT*H =</t>
  </si>
  <si>
    <t>Ep = Eptot/S =</t>
  </si>
  <si>
    <t>kWh/m2anno</t>
  </si>
  <si>
    <t>Costo annuo =</t>
  </si>
  <si>
    <t>Costo di 1 kWh =</t>
  </si>
  <si>
    <t>€/kWh</t>
  </si>
  <si>
    <t>Con le VMC</t>
  </si>
  <si>
    <t>Senza le VMC</t>
  </si>
  <si>
    <t>Risparmio annuo dato dalle VMC =</t>
  </si>
  <si>
    <t>€/anno</t>
  </si>
  <si>
    <t>anni</t>
  </si>
  <si>
    <t>Tempo di ritorno investimento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</si>
</sst>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44E4C-658C-455F-B1C9-7E43A8B379CA}">
  <dimension ref="A1:I37"/>
  <sheetViews>
    <sheetView tabSelected="1" topLeftCell="A19" zoomScale="150" zoomScaleNormal="150" workbookViewId="0">
      <selection activeCell="D37" sqref="D37"/>
    </sheetView>
  </sheetViews>
  <sheetFormatPr defaultRowHeight="14.4" x14ac:dyDescent="0.3"/>
  <cols>
    <col min="1" max="1" width="11.21875" customWidth="1"/>
    <col min="2" max="2" width="9.44140625" customWidth="1"/>
    <col min="3" max="3" width="10.6640625" customWidth="1"/>
    <col min="4" max="4" width="10.77734375" customWidth="1"/>
    <col min="5" max="5" width="11.88671875" customWidth="1"/>
    <col min="6" max="6" width="9.44140625" customWidth="1"/>
    <col min="7" max="7" width="11" customWidth="1"/>
  </cols>
  <sheetData>
    <row r="1" spans="1:9" x14ac:dyDescent="0.3">
      <c r="A1" t="s">
        <v>30</v>
      </c>
    </row>
    <row r="2" spans="1:9" x14ac:dyDescent="0.3">
      <c r="A2" t="s">
        <v>31</v>
      </c>
      <c r="G2" t="s">
        <v>32</v>
      </c>
    </row>
    <row r="3" spans="1:9" x14ac:dyDescent="0.3">
      <c r="A3" t="s">
        <v>0</v>
      </c>
      <c r="B3" t="s">
        <v>1</v>
      </c>
      <c r="C3" t="s">
        <v>2</v>
      </c>
      <c r="D3" t="s">
        <v>4</v>
      </c>
      <c r="E3" t="s">
        <v>3</v>
      </c>
      <c r="G3" t="s">
        <v>2</v>
      </c>
      <c r="H3" t="s">
        <v>3</v>
      </c>
    </row>
    <row r="4" spans="1:9" x14ac:dyDescent="0.3">
      <c r="A4" t="s">
        <v>5</v>
      </c>
      <c r="B4">
        <v>142.71</v>
      </c>
      <c r="C4">
        <v>0.18</v>
      </c>
      <c r="D4">
        <v>25</v>
      </c>
      <c r="E4">
        <f>B4*C4*D4</f>
        <v>642.19499999999994</v>
      </c>
      <c r="G4">
        <v>0.95</v>
      </c>
      <c r="H4">
        <f>B4*G4*D4</f>
        <v>3389.3625000000002</v>
      </c>
    </row>
    <row r="5" spans="1:9" x14ac:dyDescent="0.3">
      <c r="A5" t="s">
        <v>6</v>
      </c>
      <c r="B5">
        <v>22.29</v>
      </c>
      <c r="C5">
        <v>0.18</v>
      </c>
      <c r="D5">
        <v>25</v>
      </c>
      <c r="E5">
        <f t="shared" ref="E5:E6" si="0">B5*C5*D5</f>
        <v>100.30500000000001</v>
      </c>
      <c r="G5">
        <v>0.92</v>
      </c>
      <c r="H5">
        <f t="shared" ref="H5:H10" si="1">B5*G5*D5</f>
        <v>512.66999999999996</v>
      </c>
    </row>
    <row r="6" spans="1:9" x14ac:dyDescent="0.3">
      <c r="A6" t="s">
        <v>7</v>
      </c>
      <c r="B6">
        <v>14.15</v>
      </c>
      <c r="C6">
        <v>0.14000000000000001</v>
      </c>
      <c r="D6">
        <v>25</v>
      </c>
      <c r="E6">
        <f t="shared" si="0"/>
        <v>49.525000000000006</v>
      </c>
      <c r="G6">
        <v>0.39</v>
      </c>
      <c r="H6">
        <f t="shared" si="1"/>
        <v>137.96250000000001</v>
      </c>
    </row>
    <row r="7" spans="1:9" x14ac:dyDescent="0.3">
      <c r="A7" t="s">
        <v>8</v>
      </c>
      <c r="B7">
        <v>122.91</v>
      </c>
      <c r="C7">
        <v>0.18</v>
      </c>
      <c r="D7">
        <v>25</v>
      </c>
      <c r="E7">
        <f t="shared" ref="E7:E8" si="2">B7*C7*D7</f>
        <v>553.09500000000003</v>
      </c>
      <c r="G7">
        <v>0.62</v>
      </c>
      <c r="H7">
        <f t="shared" si="1"/>
        <v>1905.105</v>
      </c>
    </row>
    <row r="8" spans="1:9" x14ac:dyDescent="0.3">
      <c r="A8" t="s">
        <v>9</v>
      </c>
      <c r="B8">
        <v>30.26</v>
      </c>
      <c r="C8">
        <v>0.2</v>
      </c>
      <c r="D8">
        <v>25</v>
      </c>
      <c r="E8">
        <f t="shared" si="2"/>
        <v>151.30000000000001</v>
      </c>
      <c r="G8">
        <v>0.88</v>
      </c>
      <c r="H8">
        <f t="shared" si="1"/>
        <v>665.72</v>
      </c>
    </row>
    <row r="9" spans="1:9" x14ac:dyDescent="0.3">
      <c r="A9" t="s">
        <v>10</v>
      </c>
      <c r="B9">
        <v>5.1100000000000003</v>
      </c>
      <c r="C9">
        <v>0.19</v>
      </c>
      <c r="D9">
        <v>25</v>
      </c>
      <c r="E9">
        <f t="shared" ref="E9:E10" si="3">B9*C9*D9</f>
        <v>24.272500000000001</v>
      </c>
      <c r="G9">
        <v>1.1499999999999999</v>
      </c>
      <c r="H9">
        <f t="shared" si="1"/>
        <v>146.91249999999999</v>
      </c>
    </row>
    <row r="10" spans="1:9" x14ac:dyDescent="0.3">
      <c r="A10" t="s">
        <v>33</v>
      </c>
      <c r="B10">
        <f>2.52+1.38+6.15+1.37+2.26+15.32+11.67+4.28+3.1</f>
        <v>48.050000000000004</v>
      </c>
      <c r="C10">
        <v>1.3</v>
      </c>
      <c r="D10">
        <v>25</v>
      </c>
      <c r="E10">
        <f t="shared" si="3"/>
        <v>1561.6250000000002</v>
      </c>
      <c r="G10">
        <v>2.2999999999999998</v>
      </c>
      <c r="H10">
        <f t="shared" si="1"/>
        <v>2762.875</v>
      </c>
    </row>
    <row r="11" spans="1:9" x14ac:dyDescent="0.3">
      <c r="A11" t="s">
        <v>11</v>
      </c>
      <c r="B11">
        <f>SUM(B4:B9)</f>
        <v>337.43</v>
      </c>
      <c r="E11" s="1">
        <f>SUM(E4:E10)</f>
        <v>3082.3175000000001</v>
      </c>
      <c r="H11" s="2">
        <f>SUM(H4:H10)</f>
        <v>9520.6075000000019</v>
      </c>
      <c r="I11" t="s">
        <v>29</v>
      </c>
    </row>
    <row r="12" spans="1:9" x14ac:dyDescent="0.3">
      <c r="A12" t="s">
        <v>12</v>
      </c>
      <c r="D12">
        <f>E11/(B11*D9)</f>
        <v>0.36538748777524227</v>
      </c>
      <c r="E12" t="s">
        <v>13</v>
      </c>
    </row>
    <row r="14" spans="1:9" x14ac:dyDescent="0.3">
      <c r="A14" t="s">
        <v>14</v>
      </c>
    </row>
    <row r="15" spans="1:9" x14ac:dyDescent="0.3">
      <c r="A15" t="s">
        <v>15</v>
      </c>
      <c r="B15">
        <v>1086.43</v>
      </c>
      <c r="C15" t="s">
        <v>16</v>
      </c>
    </row>
    <row r="16" spans="1:9" x14ac:dyDescent="0.3">
      <c r="A16" t="s">
        <v>17</v>
      </c>
      <c r="B16">
        <f>B15/2</f>
        <v>543.21500000000003</v>
      </c>
      <c r="C16" t="s">
        <v>18</v>
      </c>
    </row>
    <row r="17" spans="1:8" x14ac:dyDescent="0.3">
      <c r="A17" t="s">
        <v>24</v>
      </c>
      <c r="B17">
        <v>1.2</v>
      </c>
      <c r="C17" t="s">
        <v>25</v>
      </c>
    </row>
    <row r="18" spans="1:8" x14ac:dyDescent="0.3">
      <c r="A18" t="s">
        <v>19</v>
      </c>
      <c r="B18">
        <f>B16*B17</f>
        <v>651.85800000000006</v>
      </c>
      <c r="C18" t="s">
        <v>20</v>
      </c>
      <c r="D18">
        <f>B18/3600</f>
        <v>0.18107166666666669</v>
      </c>
      <c r="E18" t="s">
        <v>21</v>
      </c>
    </row>
    <row r="19" spans="1:8" x14ac:dyDescent="0.3">
      <c r="A19" t="s">
        <v>22</v>
      </c>
      <c r="B19">
        <v>1005</v>
      </c>
      <c r="C19" t="s">
        <v>23</v>
      </c>
    </row>
    <row r="20" spans="1:8" x14ac:dyDescent="0.3">
      <c r="A20" t="s">
        <v>26</v>
      </c>
      <c r="B20">
        <v>25</v>
      </c>
      <c r="C20" t="s">
        <v>27</v>
      </c>
    </row>
    <row r="21" spans="1:8" x14ac:dyDescent="0.3">
      <c r="A21" t="s">
        <v>28</v>
      </c>
      <c r="B21" s="1">
        <f>D18*B19*B20</f>
        <v>4549.4256250000008</v>
      </c>
      <c r="C21" t="s">
        <v>29</v>
      </c>
      <c r="E21" t="s">
        <v>35</v>
      </c>
      <c r="G21">
        <f>Qpunto_v*0.25</f>
        <v>1137.3564062500002</v>
      </c>
      <c r="H21" t="s">
        <v>29</v>
      </c>
    </row>
    <row r="23" spans="1:8" x14ac:dyDescent="0.3">
      <c r="A23" s="1" t="s">
        <v>34</v>
      </c>
      <c r="B23" s="1"/>
      <c r="C23" s="1">
        <f>Qpunto+Qpunto_v</f>
        <v>7631.7431250000009</v>
      </c>
      <c r="D23" s="1" t="s">
        <v>29</v>
      </c>
      <c r="G23" s="1">
        <f>Qpunto+G21</f>
        <v>4219.6739062500001</v>
      </c>
      <c r="H23" s="1" t="s">
        <v>29</v>
      </c>
    </row>
    <row r="25" spans="1:8" x14ac:dyDescent="0.3">
      <c r="A25" t="s">
        <v>36</v>
      </c>
      <c r="C25">
        <f>430*4</f>
        <v>1720</v>
      </c>
      <c r="D25" t="s">
        <v>37</v>
      </c>
    </row>
    <row r="27" spans="1:8" x14ac:dyDescent="0.3">
      <c r="A27" t="s">
        <v>38</v>
      </c>
    </row>
    <row r="28" spans="1:8" x14ac:dyDescent="0.3">
      <c r="A28" t="s">
        <v>39</v>
      </c>
      <c r="B28">
        <v>2502</v>
      </c>
    </row>
    <row r="29" spans="1:8" x14ac:dyDescent="0.3">
      <c r="A29" t="s">
        <v>26</v>
      </c>
      <c r="B29">
        <v>25</v>
      </c>
      <c r="C29" t="s">
        <v>27</v>
      </c>
    </row>
    <row r="30" spans="1:8" x14ac:dyDescent="0.3">
      <c r="A30" t="s">
        <v>40</v>
      </c>
      <c r="B30">
        <v>14</v>
      </c>
      <c r="C30" t="s">
        <v>41</v>
      </c>
      <c r="D30" t="s">
        <v>51</v>
      </c>
      <c r="G30" t="s">
        <v>52</v>
      </c>
    </row>
    <row r="31" spans="1:8" x14ac:dyDescent="0.3">
      <c r="A31" t="s">
        <v>45</v>
      </c>
      <c r="D31">
        <f>Qpunto_tot*gg/B29*B30/1000</f>
        <v>5912.2695035249999</v>
      </c>
      <c r="E31" t="s">
        <v>42</v>
      </c>
      <c r="G31">
        <f>C23*gg/B29*B30/1000</f>
        <v>10692.987927300001</v>
      </c>
      <c r="H31" t="s">
        <v>42</v>
      </c>
    </row>
    <row r="32" spans="1:8" x14ac:dyDescent="0.3">
      <c r="A32" t="s">
        <v>43</v>
      </c>
      <c r="B32">
        <v>247.1</v>
      </c>
      <c r="C32" t="s">
        <v>44</v>
      </c>
    </row>
    <row r="33" spans="1:8" x14ac:dyDescent="0.3">
      <c r="A33" t="s">
        <v>46</v>
      </c>
      <c r="D33">
        <f>D31/S</f>
        <v>23.926626885977338</v>
      </c>
      <c r="E33" t="s">
        <v>47</v>
      </c>
      <c r="G33">
        <f>G31/S</f>
        <v>43.273929288951848</v>
      </c>
      <c r="H33" t="s">
        <v>47</v>
      </c>
    </row>
    <row r="34" spans="1:8" x14ac:dyDescent="0.3">
      <c r="A34" t="s">
        <v>49</v>
      </c>
      <c r="C34">
        <v>0.1</v>
      </c>
      <c r="D34" t="s">
        <v>50</v>
      </c>
    </row>
    <row r="35" spans="1:8" x14ac:dyDescent="0.3">
      <c r="A35" t="s">
        <v>48</v>
      </c>
      <c r="D35">
        <f>D31*cc</f>
        <v>591.22695035250001</v>
      </c>
      <c r="E35" t="s">
        <v>54</v>
      </c>
      <c r="G35">
        <f>G31*cc</f>
        <v>1069.2987927300001</v>
      </c>
      <c r="H35" t="s">
        <v>54</v>
      </c>
    </row>
    <row r="36" spans="1:8" x14ac:dyDescent="0.3">
      <c r="A36" t="s">
        <v>53</v>
      </c>
      <c r="D36">
        <f>G35-D35</f>
        <v>478.07184237750005</v>
      </c>
      <c r="E36" t="s">
        <v>54</v>
      </c>
    </row>
    <row r="37" spans="1:8" x14ac:dyDescent="0.3">
      <c r="A37" t="s">
        <v>56</v>
      </c>
      <c r="D37">
        <f>C25/D36</f>
        <v>3.5977856203499972</v>
      </c>
      <c r="E37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Sheet1</vt:lpstr>
      <vt:lpstr>cc</vt:lpstr>
      <vt:lpstr>gg</vt:lpstr>
      <vt:lpstr>Qpunto</vt:lpstr>
      <vt:lpstr>Qpunto_tot</vt:lpstr>
      <vt:lpstr>Qpunto_v</vt:lpstr>
      <vt:lpstr>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2022-11-16T10:49:34Z</dcterms:created>
  <dcterms:modified xsi:type="dcterms:W3CDTF">2022-11-16T11:33:26Z</dcterms:modified>
</cp:coreProperties>
</file>