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rina\Corsi\EffEnergetica-2022\2022-11-30\"/>
    </mc:Choice>
  </mc:AlternateContent>
  <xr:revisionPtr revIDLastSave="0" documentId="8_{AF214851-DDCF-4DDA-B580-8AA13888936A}" xr6:coauthVersionLast="47" xr6:coauthVersionMax="47" xr10:uidLastSave="{00000000-0000-0000-0000-000000000000}"/>
  <bookViews>
    <workbookView xWindow="972" yWindow="-108" windowWidth="22176" windowHeight="13176" activeTab="1" xr2:uid="{A2AB64F9-50F4-4DBA-93E6-01A9AF1A74F8}"/>
  </bookViews>
  <sheets>
    <sheet name="Tetto" sheetId="1" r:id="rId1"/>
    <sheet name="Vano Scale" sheetId="2" r:id="rId2"/>
  </sheets>
  <definedNames>
    <definedName name="S_1">Tetto!$B$7</definedName>
    <definedName name="S_2">Tetto!$B$26</definedName>
    <definedName name="S_est">'Vano Scale'!$B$5</definedName>
    <definedName name="S_int">'Vano Scale'!$B$4</definedName>
    <definedName name="U_est">'Vano Scale'!$B$8</definedName>
    <definedName name="U_est_is">'Vano Scale'!$B$20</definedName>
    <definedName name="U_falde">Tetto!$C$9</definedName>
    <definedName name="U_int">'Vano Scale'!$B$7</definedName>
    <definedName name="U_int_is">'Vano Scale'!$B$15</definedName>
    <definedName name="U_soletta">Tetto!$C$8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2" l="1"/>
  <c r="E21" i="2"/>
  <c r="B20" i="2"/>
  <c r="E17" i="2"/>
  <c r="E16" i="2"/>
  <c r="B15" i="2"/>
  <c r="E11" i="2"/>
  <c r="E10" i="2"/>
  <c r="P29" i="1"/>
  <c r="R28" i="1"/>
  <c r="P27" i="1"/>
  <c r="P26" i="1"/>
  <c r="P18" i="1"/>
  <c r="R17" i="1"/>
  <c r="P16" i="1"/>
  <c r="P15" i="1"/>
  <c r="E21" i="1"/>
  <c r="G20" i="1"/>
  <c r="E37" i="1"/>
</calcChain>
</file>

<file path=xl/sharedStrings.xml><?xml version="1.0" encoding="utf-8"?>
<sst xmlns="http://schemas.openxmlformats.org/spreadsheetml/2006/main" count="78" uniqueCount="52">
  <si>
    <t>Cappotto sugli edifici</t>
  </si>
  <si>
    <t>Tetto a falde</t>
  </si>
  <si>
    <t>vano non riscaldato</t>
  </si>
  <si>
    <t xml:space="preserve">      vani riscaldati</t>
  </si>
  <si>
    <t>Soluzione 1 - orizzontale</t>
  </si>
  <si>
    <t>Soluzione 2 - inclinata</t>
  </si>
  <si>
    <t>S_1 =</t>
  </si>
  <si>
    <t>m2</t>
  </si>
  <si>
    <t>s_2 =</t>
  </si>
  <si>
    <t>U_soletta =</t>
  </si>
  <si>
    <t>W/m2K</t>
  </si>
  <si>
    <t>U_falde =</t>
  </si>
  <si>
    <t>Materiale isolante: polistirene, s=</t>
  </si>
  <si>
    <t>m</t>
  </si>
  <si>
    <t>Lambda =</t>
  </si>
  <si>
    <t>W/mK</t>
  </si>
  <si>
    <t>Rt = s/lambda =</t>
  </si>
  <si>
    <t>m2K/W</t>
  </si>
  <si>
    <t>Senza isolante</t>
  </si>
  <si>
    <t>Qpunto = (20-Ts)*S_1*U_soletta =</t>
  </si>
  <si>
    <t>Qpunto = (Ts-0)*S_2*U_falde =</t>
  </si>
  <si>
    <t>(20-Ts)*S_1*U_soletta = (Ts-0)*S_2*U_falde</t>
  </si>
  <si>
    <t>20*S_1*U_soletta = Ts*S_2*U_falde+Ts*S_1*U_soletta</t>
  </si>
  <si>
    <t>Ts*(S_2*Ufalde+S_1*U_soletta) =20*S_1*U_soletta</t>
  </si>
  <si>
    <t>Ts = 20*S_1*U_soletta/(S_2*Ufalde+S_1*U_soletta) =</t>
  </si>
  <si>
    <t>°C</t>
  </si>
  <si>
    <t>Qpunto_1 = (20-11.236)*S_1*U_soletta =</t>
  </si>
  <si>
    <t>W</t>
  </si>
  <si>
    <t>Rt_soletta+isolante = 1/U_soletta+Rt_isol =</t>
  </si>
  <si>
    <t>U_soletta+isolante = 1/Rt_soletta+isolante =</t>
  </si>
  <si>
    <t>Ts = 20*S_1*U_soletta+isolante/(S_2*Ufalde+S_1*U_soletta+isolante) =</t>
  </si>
  <si>
    <t>Qpunto_1_is = (20-4)*S_1*U_soletta+isolante =</t>
  </si>
  <si>
    <t>Rt_falde+isolante = 1/U_falde+Rt_isol =</t>
  </si>
  <si>
    <t>U_falde+isolante = 1/Rt_falde+isolante =</t>
  </si>
  <si>
    <t>Ts = 20*S_1*U_soletta/(S_2*Ufalde+isolante+S_1*U_soletta) =</t>
  </si>
  <si>
    <t>Qpunto_2_is = (20-16.26)*S_1*U_soletta =</t>
  </si>
  <si>
    <t xml:space="preserve">W </t>
  </si>
  <si>
    <t>Vano scale non riscaldato</t>
  </si>
  <si>
    <t xml:space="preserve">S_int = </t>
  </si>
  <si>
    <t>S_est =</t>
  </si>
  <si>
    <t>Qpunto</t>
  </si>
  <si>
    <t>U_int =</t>
  </si>
  <si>
    <t>U_est =</t>
  </si>
  <si>
    <t>Rtot = 1/(Sint*U_int)+1/(S_est*Uest) =</t>
  </si>
  <si>
    <t>K/W</t>
  </si>
  <si>
    <t>Qpunto = (20-0)/Rtot =</t>
  </si>
  <si>
    <t>Metto l'isolante interno</t>
  </si>
  <si>
    <t>U_int_is =</t>
  </si>
  <si>
    <t>Rtot = 1/(Sint*U_int_is)+1/(S_est*Uest) =</t>
  </si>
  <si>
    <t>Metto l'isolante esterno</t>
  </si>
  <si>
    <t>U_est_is =</t>
  </si>
  <si>
    <t>Rtot = 1/(Sint*U_int)+1/(S_est*Uest_is)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</si>
</sst>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28074</xdr:colOff>
      <xdr:row>6</xdr:row>
      <xdr:rowOff>4011</xdr:rowOff>
    </xdr:from>
    <xdr:to>
      <xdr:col>7</xdr:col>
      <xdr:colOff>4011</xdr:colOff>
      <xdr:row>13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F969B8F-DBE7-73D6-2E5C-0F1B20BEDE4A}"/>
            </a:ext>
          </a:extLst>
        </xdr:cNvPr>
        <xdr:cNvSpPr/>
      </xdr:nvSpPr>
      <xdr:spPr>
        <a:xfrm>
          <a:off x="2466474" y="1110916"/>
          <a:ext cx="1804737" cy="1287379"/>
        </a:xfrm>
        <a:prstGeom prst="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533400</xdr:colOff>
      <xdr:row>2</xdr:row>
      <xdr:rowOff>44116</xdr:rowOff>
    </xdr:from>
    <xdr:to>
      <xdr:col>7</xdr:col>
      <xdr:colOff>96254</xdr:colOff>
      <xdr:row>6</xdr:row>
      <xdr:rowOff>0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9751C1B3-0035-E10D-CDF6-515A0B44DC1A}"/>
            </a:ext>
          </a:extLst>
        </xdr:cNvPr>
        <xdr:cNvSpPr/>
      </xdr:nvSpPr>
      <xdr:spPr>
        <a:xfrm>
          <a:off x="2362200" y="413084"/>
          <a:ext cx="2001254" cy="693821"/>
        </a:xfrm>
        <a:prstGeom prst="triangle">
          <a:avLst>
            <a:gd name="adj" fmla="val 5032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581527</xdr:colOff>
      <xdr:row>6</xdr:row>
      <xdr:rowOff>4011</xdr:rowOff>
    </xdr:from>
    <xdr:to>
      <xdr:col>4</xdr:col>
      <xdr:colOff>24064</xdr:colOff>
      <xdr:row>13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761EE62F-90B1-0BCB-9567-6DB38DBB02F4}"/>
            </a:ext>
          </a:extLst>
        </xdr:cNvPr>
        <xdr:cNvSpPr/>
      </xdr:nvSpPr>
      <xdr:spPr>
        <a:xfrm>
          <a:off x="2410327" y="1110916"/>
          <a:ext cx="52137" cy="1287379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7</xdr:col>
      <xdr:colOff>1</xdr:colOff>
      <xdr:row>5</xdr:row>
      <xdr:rowOff>184483</xdr:rowOff>
    </xdr:from>
    <xdr:to>
      <xdr:col>7</xdr:col>
      <xdr:colOff>52138</xdr:colOff>
      <xdr:row>12</xdr:row>
      <xdr:rowOff>180472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CABB154F-47D2-4389-A32B-1BBBAB71F693}"/>
            </a:ext>
          </a:extLst>
        </xdr:cNvPr>
        <xdr:cNvSpPr/>
      </xdr:nvSpPr>
      <xdr:spPr>
        <a:xfrm>
          <a:off x="4267201" y="1106904"/>
          <a:ext cx="52137" cy="1287379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104274</xdr:colOff>
      <xdr:row>25</xdr:row>
      <xdr:rowOff>144379</xdr:rowOff>
    </xdr:from>
    <xdr:to>
      <xdr:col>7</xdr:col>
      <xdr:colOff>80211</xdr:colOff>
      <xdr:row>32</xdr:row>
      <xdr:rowOff>140369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F4AA115A-38DA-415A-A75F-3A12643A1AA5}"/>
            </a:ext>
          </a:extLst>
        </xdr:cNvPr>
        <xdr:cNvSpPr/>
      </xdr:nvSpPr>
      <xdr:spPr>
        <a:xfrm>
          <a:off x="2542674" y="3465095"/>
          <a:ext cx="1804737" cy="1287379"/>
        </a:xfrm>
        <a:prstGeom prst="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0</xdr:colOff>
      <xdr:row>22</xdr:row>
      <xdr:rowOff>0</xdr:rowOff>
    </xdr:from>
    <xdr:to>
      <xdr:col>7</xdr:col>
      <xdr:colOff>172454</xdr:colOff>
      <xdr:row>25</xdr:row>
      <xdr:rowOff>140368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AD1899CE-E3AC-4D35-8D91-44FA6D7335D3}"/>
            </a:ext>
          </a:extLst>
        </xdr:cNvPr>
        <xdr:cNvSpPr/>
      </xdr:nvSpPr>
      <xdr:spPr>
        <a:xfrm>
          <a:off x="2438400" y="2767263"/>
          <a:ext cx="2001254" cy="693821"/>
        </a:xfrm>
        <a:prstGeom prst="triangle">
          <a:avLst>
            <a:gd name="adj" fmla="val 50325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48127</xdr:colOff>
      <xdr:row>25</xdr:row>
      <xdr:rowOff>144379</xdr:rowOff>
    </xdr:from>
    <xdr:to>
      <xdr:col>4</xdr:col>
      <xdr:colOff>100264</xdr:colOff>
      <xdr:row>32</xdr:row>
      <xdr:rowOff>140369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AE5A1AA0-7B43-4ABF-A965-E7FDD02844D9}"/>
            </a:ext>
          </a:extLst>
        </xdr:cNvPr>
        <xdr:cNvSpPr/>
      </xdr:nvSpPr>
      <xdr:spPr>
        <a:xfrm>
          <a:off x="2486527" y="3465095"/>
          <a:ext cx="52137" cy="1287379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7</xdr:col>
      <xdr:colOff>76201</xdr:colOff>
      <xdr:row>25</xdr:row>
      <xdr:rowOff>140367</xdr:rowOff>
    </xdr:from>
    <xdr:to>
      <xdr:col>7</xdr:col>
      <xdr:colOff>128338</xdr:colOff>
      <xdr:row>32</xdr:row>
      <xdr:rowOff>136357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4C9C75A9-14EB-409A-9AA6-1ED25EA66FE5}"/>
            </a:ext>
          </a:extLst>
        </xdr:cNvPr>
        <xdr:cNvSpPr/>
      </xdr:nvSpPr>
      <xdr:spPr>
        <a:xfrm>
          <a:off x="4343401" y="3461083"/>
          <a:ext cx="52137" cy="1287379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451072</xdr:colOff>
      <xdr:row>23</xdr:row>
      <xdr:rowOff>111141</xdr:rowOff>
    </xdr:from>
    <xdr:to>
      <xdr:col>5</xdr:col>
      <xdr:colOff>495191</xdr:colOff>
      <xdr:row>23</xdr:row>
      <xdr:rowOff>176047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B9CE8917-AB97-4E8D-8837-3EF22D017796}"/>
            </a:ext>
          </a:extLst>
        </xdr:cNvPr>
        <xdr:cNvSpPr/>
      </xdr:nvSpPr>
      <xdr:spPr>
        <a:xfrm rot="3321261">
          <a:off x="2879079" y="2463681"/>
          <a:ext cx="64906" cy="1263319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294662</xdr:colOff>
      <xdr:row>23</xdr:row>
      <xdr:rowOff>115152</xdr:rowOff>
    </xdr:from>
    <xdr:to>
      <xdr:col>7</xdr:col>
      <xdr:colOff>338781</xdr:colOff>
      <xdr:row>23</xdr:row>
      <xdr:rowOff>180058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5D9E358B-1F2F-450A-B4D4-6220FE0D5F50}"/>
            </a:ext>
          </a:extLst>
        </xdr:cNvPr>
        <xdr:cNvSpPr/>
      </xdr:nvSpPr>
      <xdr:spPr>
        <a:xfrm rot="18278739" flipH="1">
          <a:off x="3941869" y="2467692"/>
          <a:ext cx="64906" cy="1263319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485274</xdr:colOff>
      <xdr:row>8</xdr:row>
      <xdr:rowOff>104273</xdr:rowOff>
    </xdr:from>
    <xdr:to>
      <xdr:col>6</xdr:col>
      <xdr:colOff>120316</xdr:colOff>
      <xdr:row>9</xdr:row>
      <xdr:rowOff>180474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45E44765-54DC-DBE1-4194-2009FA0D0A27}"/>
            </a:ext>
          </a:extLst>
        </xdr:cNvPr>
        <xdr:cNvSpPr txBox="1"/>
      </xdr:nvSpPr>
      <xdr:spPr>
        <a:xfrm>
          <a:off x="2923674" y="1580147"/>
          <a:ext cx="854242" cy="2606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100"/>
            <a:t>20 °C</a:t>
          </a:r>
        </a:p>
        <a:p>
          <a:pPr algn="ctr"/>
          <a:endParaRPr lang="en-GB" sz="1100"/>
        </a:p>
      </xdr:txBody>
    </xdr:sp>
    <xdr:clientData/>
  </xdr:twoCellAnchor>
  <xdr:twoCellAnchor>
    <xdr:from>
      <xdr:col>6</xdr:col>
      <xdr:colOff>24063</xdr:colOff>
      <xdr:row>1</xdr:row>
      <xdr:rowOff>28074</xdr:rowOff>
    </xdr:from>
    <xdr:to>
      <xdr:col>7</xdr:col>
      <xdr:colOff>268705</xdr:colOff>
      <xdr:row>2</xdr:row>
      <xdr:rowOff>104275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8B7B15D0-7A4D-4E30-9DAB-AB8B34883A7A}"/>
            </a:ext>
          </a:extLst>
        </xdr:cNvPr>
        <xdr:cNvSpPr txBox="1"/>
      </xdr:nvSpPr>
      <xdr:spPr>
        <a:xfrm>
          <a:off x="3681663" y="212558"/>
          <a:ext cx="854242" cy="2606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100"/>
            <a:t>0 °C</a:t>
          </a:r>
        </a:p>
        <a:p>
          <a:pPr algn="ctr"/>
          <a:endParaRPr lang="en-GB" sz="1100"/>
        </a:p>
      </xdr:txBody>
    </xdr:sp>
    <xdr:clientData/>
  </xdr:twoCellAnchor>
  <xdr:twoCellAnchor>
    <xdr:from>
      <xdr:col>4</xdr:col>
      <xdr:colOff>465220</xdr:colOff>
      <xdr:row>4</xdr:row>
      <xdr:rowOff>36094</xdr:rowOff>
    </xdr:from>
    <xdr:to>
      <xdr:col>6</xdr:col>
      <xdr:colOff>200526</xdr:colOff>
      <xdr:row>5</xdr:row>
      <xdr:rowOff>112295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C03E50FF-391D-40AE-9BD0-A1B504628D5E}"/>
            </a:ext>
          </a:extLst>
        </xdr:cNvPr>
        <xdr:cNvSpPr txBox="1"/>
      </xdr:nvSpPr>
      <xdr:spPr>
        <a:xfrm>
          <a:off x="2903620" y="774031"/>
          <a:ext cx="954506" cy="2606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100"/>
            <a:t>Ts = 11.23</a:t>
          </a:r>
          <a:r>
            <a:rPr lang="en-GB" sz="1100" baseline="0"/>
            <a:t> °C</a:t>
          </a:r>
        </a:p>
        <a:p>
          <a:pPr algn="ctr"/>
          <a:endParaRPr lang="en-GB" sz="1100"/>
        </a:p>
        <a:p>
          <a:pPr algn="ctr"/>
          <a:endParaRPr lang="en-GB" sz="1100"/>
        </a:p>
      </xdr:txBody>
    </xdr:sp>
    <xdr:clientData/>
  </xdr:twoCellAnchor>
  <xdr:twoCellAnchor>
    <xdr:from>
      <xdr:col>10</xdr:col>
      <xdr:colOff>104274</xdr:colOff>
      <xdr:row>5</xdr:row>
      <xdr:rowOff>144379</xdr:rowOff>
    </xdr:from>
    <xdr:to>
      <xdr:col>13</xdr:col>
      <xdr:colOff>80211</xdr:colOff>
      <xdr:row>12</xdr:row>
      <xdr:rowOff>140368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F4D8A996-9F67-44C9-A4AB-D2C9595F6451}"/>
            </a:ext>
          </a:extLst>
        </xdr:cNvPr>
        <xdr:cNvSpPr/>
      </xdr:nvSpPr>
      <xdr:spPr>
        <a:xfrm>
          <a:off x="6200274" y="1066800"/>
          <a:ext cx="1804737" cy="1287379"/>
        </a:xfrm>
        <a:prstGeom prst="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10</xdr:col>
      <xdr:colOff>0</xdr:colOff>
      <xdr:row>1</xdr:row>
      <xdr:rowOff>184484</xdr:rowOff>
    </xdr:from>
    <xdr:to>
      <xdr:col>13</xdr:col>
      <xdr:colOff>172454</xdr:colOff>
      <xdr:row>5</xdr:row>
      <xdr:rowOff>140368</xdr:rowOff>
    </xdr:to>
    <xdr:sp macro="" textlink="">
      <xdr:nvSpPr>
        <xdr:cNvPr id="17" name="Isosceles Triangle 16">
          <a:extLst>
            <a:ext uri="{FF2B5EF4-FFF2-40B4-BE49-F238E27FC236}">
              <a16:creationId xmlns:a16="http://schemas.microsoft.com/office/drawing/2014/main" id="{C12CDED2-A70F-44BA-AADD-C77EB19DF7F9}"/>
            </a:ext>
          </a:extLst>
        </xdr:cNvPr>
        <xdr:cNvSpPr/>
      </xdr:nvSpPr>
      <xdr:spPr>
        <a:xfrm>
          <a:off x="6096000" y="368968"/>
          <a:ext cx="2001254" cy="693821"/>
        </a:xfrm>
        <a:prstGeom prst="triangle">
          <a:avLst>
            <a:gd name="adj" fmla="val 5032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10</xdr:col>
      <xdr:colOff>48127</xdr:colOff>
      <xdr:row>5</xdr:row>
      <xdr:rowOff>144379</xdr:rowOff>
    </xdr:from>
    <xdr:to>
      <xdr:col>10</xdr:col>
      <xdr:colOff>100264</xdr:colOff>
      <xdr:row>12</xdr:row>
      <xdr:rowOff>140368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354E2428-4707-43F3-8629-14C1544F0D3A}"/>
            </a:ext>
          </a:extLst>
        </xdr:cNvPr>
        <xdr:cNvSpPr/>
      </xdr:nvSpPr>
      <xdr:spPr>
        <a:xfrm>
          <a:off x="6144127" y="1066800"/>
          <a:ext cx="52137" cy="1287379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13</xdr:col>
      <xdr:colOff>76201</xdr:colOff>
      <xdr:row>5</xdr:row>
      <xdr:rowOff>140367</xdr:rowOff>
    </xdr:from>
    <xdr:to>
      <xdr:col>13</xdr:col>
      <xdr:colOff>128338</xdr:colOff>
      <xdr:row>12</xdr:row>
      <xdr:rowOff>136356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D1874752-C1E4-4C1B-90E2-2CF9FEDA47A9}"/>
            </a:ext>
          </a:extLst>
        </xdr:cNvPr>
        <xdr:cNvSpPr/>
      </xdr:nvSpPr>
      <xdr:spPr>
        <a:xfrm>
          <a:off x="8001001" y="1062788"/>
          <a:ext cx="52137" cy="1287379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10</xdr:col>
      <xdr:colOff>88231</xdr:colOff>
      <xdr:row>5</xdr:row>
      <xdr:rowOff>92242</xdr:rowOff>
    </xdr:from>
    <xdr:to>
      <xdr:col>13</xdr:col>
      <xdr:colOff>100262</xdr:colOff>
      <xdr:row>5</xdr:row>
      <xdr:rowOff>148389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B8433AB2-C82F-448E-B0F4-513F4C852B76}"/>
            </a:ext>
          </a:extLst>
        </xdr:cNvPr>
        <xdr:cNvSpPr/>
      </xdr:nvSpPr>
      <xdr:spPr>
        <a:xfrm rot="5400000">
          <a:off x="7076573" y="122321"/>
          <a:ext cx="56147" cy="1840831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10</xdr:col>
      <xdr:colOff>561474</xdr:colOff>
      <xdr:row>8</xdr:row>
      <xdr:rowOff>60157</xdr:rowOff>
    </xdr:from>
    <xdr:to>
      <xdr:col>12</xdr:col>
      <xdr:colOff>196516</xdr:colOff>
      <xdr:row>9</xdr:row>
      <xdr:rowOff>136358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D3348C6B-874A-4383-B970-C6D3220E66F0}"/>
            </a:ext>
          </a:extLst>
        </xdr:cNvPr>
        <xdr:cNvSpPr txBox="1"/>
      </xdr:nvSpPr>
      <xdr:spPr>
        <a:xfrm>
          <a:off x="6657474" y="1536031"/>
          <a:ext cx="854242" cy="2606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100"/>
            <a:t>20 °C</a:t>
          </a:r>
        </a:p>
        <a:p>
          <a:pPr algn="ctr"/>
          <a:endParaRPr lang="en-GB" sz="1100"/>
        </a:p>
      </xdr:txBody>
    </xdr:sp>
    <xdr:clientData/>
  </xdr:twoCellAnchor>
  <xdr:twoCellAnchor>
    <xdr:from>
      <xdr:col>10</xdr:col>
      <xdr:colOff>541420</xdr:colOff>
      <xdr:row>3</xdr:row>
      <xdr:rowOff>176462</xdr:rowOff>
    </xdr:from>
    <xdr:to>
      <xdr:col>12</xdr:col>
      <xdr:colOff>276726</xdr:colOff>
      <xdr:row>5</xdr:row>
      <xdr:rowOff>68179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651DDDFC-1BBB-441F-A840-6FB90E7189FB}"/>
            </a:ext>
          </a:extLst>
        </xdr:cNvPr>
        <xdr:cNvSpPr txBox="1"/>
      </xdr:nvSpPr>
      <xdr:spPr>
        <a:xfrm>
          <a:off x="6637420" y="729915"/>
          <a:ext cx="954506" cy="2606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100"/>
            <a:t>Ts = 4</a:t>
          </a:r>
          <a:r>
            <a:rPr lang="en-GB" sz="1100" baseline="0"/>
            <a:t> °C</a:t>
          </a:r>
        </a:p>
        <a:p>
          <a:pPr algn="ctr"/>
          <a:endParaRPr lang="en-GB" sz="1100"/>
        </a:p>
        <a:p>
          <a:pPr algn="ctr"/>
          <a:endParaRPr lang="en-GB" sz="1100"/>
        </a:p>
      </xdr:txBody>
    </xdr:sp>
    <xdr:clientData/>
  </xdr:twoCellAnchor>
  <xdr:twoCellAnchor>
    <xdr:from>
      <xdr:col>4</xdr:col>
      <xdr:colOff>433138</xdr:colOff>
      <xdr:row>24</xdr:row>
      <xdr:rowOff>32084</xdr:rowOff>
    </xdr:from>
    <xdr:to>
      <xdr:col>6</xdr:col>
      <xdr:colOff>360948</xdr:colOff>
      <xdr:row>25</xdr:row>
      <xdr:rowOff>76200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F5B0D9C0-3850-4F74-1CA8-AA9CAE167888}"/>
            </a:ext>
          </a:extLst>
        </xdr:cNvPr>
        <xdr:cNvSpPr txBox="1"/>
      </xdr:nvSpPr>
      <xdr:spPr>
        <a:xfrm>
          <a:off x="2871538" y="4459705"/>
          <a:ext cx="1147010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100"/>
            <a:t>Ts = 16.26</a:t>
          </a:r>
          <a:r>
            <a:rPr lang="en-GB" sz="1100" baseline="0"/>
            <a:t> °C</a:t>
          </a:r>
          <a:endParaRPr lang="en-GB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70758</xdr:colOff>
      <xdr:row>3</xdr:row>
      <xdr:rowOff>54429</xdr:rowOff>
    </xdr:from>
    <xdr:to>
      <xdr:col>10</xdr:col>
      <xdr:colOff>560615</xdr:colOff>
      <xdr:row>14</xdr:row>
      <xdr:rowOff>81643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D3F1E28-4589-6A8A-3D02-5C92A3DF9C2D}"/>
            </a:ext>
          </a:extLst>
        </xdr:cNvPr>
        <xdr:cNvSpPr/>
      </xdr:nvSpPr>
      <xdr:spPr>
        <a:xfrm>
          <a:off x="3728358" y="609600"/>
          <a:ext cx="2928257" cy="206284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7</xdr:col>
      <xdr:colOff>185058</xdr:colOff>
      <xdr:row>11</xdr:row>
      <xdr:rowOff>136071</xdr:rowOff>
    </xdr:from>
    <xdr:to>
      <xdr:col>9</xdr:col>
      <xdr:colOff>348343</xdr:colOff>
      <xdr:row>13</xdr:row>
      <xdr:rowOff>48986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B160CEB-4FCE-BD47-BF35-3E60718C2AA1}"/>
            </a:ext>
          </a:extLst>
        </xdr:cNvPr>
        <xdr:cNvSpPr txBox="1"/>
      </xdr:nvSpPr>
      <xdr:spPr>
        <a:xfrm>
          <a:off x="4452258" y="2171700"/>
          <a:ext cx="1382485" cy="28302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100"/>
            <a:t>T = 20 °C</a:t>
          </a:r>
        </a:p>
        <a:p>
          <a:pPr algn="ctr"/>
          <a:endParaRPr lang="en-GB" sz="1100"/>
        </a:p>
      </xdr:txBody>
    </xdr:sp>
    <xdr:clientData/>
  </xdr:twoCellAnchor>
  <xdr:twoCellAnchor>
    <xdr:from>
      <xdr:col>7</xdr:col>
      <xdr:colOff>468087</xdr:colOff>
      <xdr:row>3</xdr:row>
      <xdr:rowOff>65315</xdr:rowOff>
    </xdr:from>
    <xdr:to>
      <xdr:col>9</xdr:col>
      <xdr:colOff>70759</xdr:colOff>
      <xdr:row>8</xdr:row>
      <xdr:rowOff>16329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EEAE328D-2DC4-0678-1FC7-4DC5EB43868F}"/>
            </a:ext>
          </a:extLst>
        </xdr:cNvPr>
        <xdr:cNvSpPr/>
      </xdr:nvSpPr>
      <xdr:spPr>
        <a:xfrm>
          <a:off x="4735287" y="620486"/>
          <a:ext cx="821872" cy="8763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7</xdr:col>
      <xdr:colOff>228600</xdr:colOff>
      <xdr:row>5</xdr:row>
      <xdr:rowOff>97971</xdr:rowOff>
    </xdr:from>
    <xdr:to>
      <xdr:col>7</xdr:col>
      <xdr:colOff>598715</xdr:colOff>
      <xdr:row>6</xdr:row>
      <xdr:rowOff>48985</xdr:rowOff>
    </xdr:to>
    <xdr:sp macro="" textlink="">
      <xdr:nvSpPr>
        <xdr:cNvPr id="6" name="Arrow: Right 5">
          <a:extLst>
            <a:ext uri="{FF2B5EF4-FFF2-40B4-BE49-F238E27FC236}">
              <a16:creationId xmlns:a16="http://schemas.microsoft.com/office/drawing/2014/main" id="{18C02701-52E0-E3C9-D7C3-D2C54BB2361F}"/>
            </a:ext>
          </a:extLst>
        </xdr:cNvPr>
        <xdr:cNvSpPr/>
      </xdr:nvSpPr>
      <xdr:spPr>
        <a:xfrm>
          <a:off x="4495800" y="1023257"/>
          <a:ext cx="370115" cy="136071"/>
        </a:xfrm>
        <a:prstGeom prst="right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8</xdr:col>
      <xdr:colOff>141517</xdr:colOff>
      <xdr:row>2</xdr:row>
      <xdr:rowOff>76199</xdr:rowOff>
    </xdr:from>
    <xdr:to>
      <xdr:col>8</xdr:col>
      <xdr:colOff>381003</xdr:colOff>
      <xdr:row>5</xdr:row>
      <xdr:rowOff>43542</xdr:rowOff>
    </xdr:to>
    <xdr:sp macro="" textlink="">
      <xdr:nvSpPr>
        <xdr:cNvPr id="7" name="Arrow: Right 6">
          <a:extLst>
            <a:ext uri="{FF2B5EF4-FFF2-40B4-BE49-F238E27FC236}">
              <a16:creationId xmlns:a16="http://schemas.microsoft.com/office/drawing/2014/main" id="{7D98DEE3-DC40-463D-A3D2-E7B067FB786F}"/>
            </a:ext>
          </a:extLst>
        </xdr:cNvPr>
        <xdr:cNvSpPr/>
      </xdr:nvSpPr>
      <xdr:spPr>
        <a:xfrm rot="16200000">
          <a:off x="4876802" y="587828"/>
          <a:ext cx="522515" cy="239486"/>
        </a:xfrm>
        <a:prstGeom prst="right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7</xdr:col>
      <xdr:colOff>576945</xdr:colOff>
      <xdr:row>6</xdr:row>
      <xdr:rowOff>65317</xdr:rowOff>
    </xdr:from>
    <xdr:to>
      <xdr:col>8</xdr:col>
      <xdr:colOff>593273</xdr:colOff>
      <xdr:row>7</xdr:row>
      <xdr:rowOff>97974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8CE61A65-8287-F8CB-E162-6D1E12A353CB}"/>
            </a:ext>
          </a:extLst>
        </xdr:cNvPr>
        <xdr:cNvSpPr txBox="1"/>
      </xdr:nvSpPr>
      <xdr:spPr>
        <a:xfrm>
          <a:off x="4844145" y="1175660"/>
          <a:ext cx="625928" cy="21771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vano scala</a:t>
          </a:r>
        </a:p>
      </xdr:txBody>
    </xdr:sp>
    <xdr:clientData/>
  </xdr:twoCellAnchor>
  <xdr:twoCellAnchor>
    <xdr:from>
      <xdr:col>8</xdr:col>
      <xdr:colOff>522513</xdr:colOff>
      <xdr:row>5</xdr:row>
      <xdr:rowOff>97970</xdr:rowOff>
    </xdr:from>
    <xdr:to>
      <xdr:col>9</xdr:col>
      <xdr:colOff>304800</xdr:colOff>
      <xdr:row>6</xdr:row>
      <xdr:rowOff>54428</xdr:rowOff>
    </xdr:to>
    <xdr:sp macro="" textlink="">
      <xdr:nvSpPr>
        <xdr:cNvPr id="9" name="Arrow: Right 8">
          <a:extLst>
            <a:ext uri="{FF2B5EF4-FFF2-40B4-BE49-F238E27FC236}">
              <a16:creationId xmlns:a16="http://schemas.microsoft.com/office/drawing/2014/main" id="{B9AC32DE-BB65-4E5C-A1E5-58FE05761213}"/>
            </a:ext>
          </a:extLst>
        </xdr:cNvPr>
        <xdr:cNvSpPr/>
      </xdr:nvSpPr>
      <xdr:spPr>
        <a:xfrm rot="10800000">
          <a:off x="5399313" y="1023256"/>
          <a:ext cx="391887" cy="141515"/>
        </a:xfrm>
        <a:prstGeom prst="right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8</xdr:col>
      <xdr:colOff>185060</xdr:colOff>
      <xdr:row>7</xdr:row>
      <xdr:rowOff>114299</xdr:rowOff>
    </xdr:from>
    <xdr:to>
      <xdr:col>8</xdr:col>
      <xdr:colOff>337462</xdr:colOff>
      <xdr:row>9</xdr:row>
      <xdr:rowOff>119742</xdr:rowOff>
    </xdr:to>
    <xdr:sp macro="" textlink="">
      <xdr:nvSpPr>
        <xdr:cNvPr id="10" name="Arrow: Right 9">
          <a:extLst>
            <a:ext uri="{FF2B5EF4-FFF2-40B4-BE49-F238E27FC236}">
              <a16:creationId xmlns:a16="http://schemas.microsoft.com/office/drawing/2014/main" id="{F1453F1B-D500-4F3E-9366-BB8D19EA79E3}"/>
            </a:ext>
          </a:extLst>
        </xdr:cNvPr>
        <xdr:cNvSpPr/>
      </xdr:nvSpPr>
      <xdr:spPr>
        <a:xfrm rot="16200000">
          <a:off x="4950282" y="1521277"/>
          <a:ext cx="375557" cy="152402"/>
        </a:xfrm>
        <a:prstGeom prst="right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4F965-99EE-4B76-9CB0-2B3E894E0447}">
  <dimension ref="A1:S37"/>
  <sheetViews>
    <sheetView topLeftCell="C15" zoomScale="190" zoomScaleNormal="190" workbookViewId="0">
      <selection activeCell="H7" sqref="H7"/>
    </sheetView>
  </sheetViews>
  <sheetFormatPr defaultRowHeight="14.4" x14ac:dyDescent="0.3"/>
  <sheetData>
    <row r="1" spans="1:17" x14ac:dyDescent="0.3">
      <c r="A1" s="3" t="s">
        <v>0</v>
      </c>
      <c r="D1" t="s">
        <v>1</v>
      </c>
    </row>
    <row r="5" spans="1:17" x14ac:dyDescent="0.3">
      <c r="H5" t="s">
        <v>2</v>
      </c>
    </row>
    <row r="6" spans="1:17" x14ac:dyDescent="0.3">
      <c r="A6" t="s">
        <v>4</v>
      </c>
    </row>
    <row r="7" spans="1:17" x14ac:dyDescent="0.3">
      <c r="A7" t="s">
        <v>6</v>
      </c>
      <c r="B7">
        <v>100</v>
      </c>
      <c r="C7" t="s">
        <v>7</v>
      </c>
    </row>
    <row r="8" spans="1:17" x14ac:dyDescent="0.3">
      <c r="A8" t="s">
        <v>9</v>
      </c>
      <c r="C8">
        <v>1</v>
      </c>
      <c r="D8" t="s">
        <v>10</v>
      </c>
    </row>
    <row r="9" spans="1:17" x14ac:dyDescent="0.3">
      <c r="A9" t="s">
        <v>11</v>
      </c>
      <c r="C9">
        <v>0.6</v>
      </c>
      <c r="D9" t="s">
        <v>10</v>
      </c>
    </row>
    <row r="10" spans="1:17" x14ac:dyDescent="0.3">
      <c r="H10" t="s">
        <v>3</v>
      </c>
    </row>
    <row r="11" spans="1:17" x14ac:dyDescent="0.3">
      <c r="A11" t="s">
        <v>18</v>
      </c>
    </row>
    <row r="15" spans="1:17" x14ac:dyDescent="0.3">
      <c r="A15" t="s">
        <v>19</v>
      </c>
      <c r="K15" t="s">
        <v>28</v>
      </c>
      <c r="P15">
        <f>1/U_soletta+E37</f>
        <v>5</v>
      </c>
      <c r="Q15" t="s">
        <v>17</v>
      </c>
    </row>
    <row r="16" spans="1:17" x14ac:dyDescent="0.3">
      <c r="A16" t="s">
        <v>20</v>
      </c>
      <c r="K16" t="s">
        <v>29</v>
      </c>
      <c r="P16">
        <f>1/P15</f>
        <v>0.2</v>
      </c>
      <c r="Q16" t="s">
        <v>10</v>
      </c>
    </row>
    <row r="17" spans="1:19" x14ac:dyDescent="0.3">
      <c r="A17" t="s">
        <v>21</v>
      </c>
      <c r="K17" t="s">
        <v>30</v>
      </c>
      <c r="R17">
        <f>20*S_1*P16/(S_2*U_falde+S_1*P16)</f>
        <v>4.0816326530612246</v>
      </c>
      <c r="S17" t="s">
        <v>25</v>
      </c>
    </row>
    <row r="18" spans="1:19" x14ac:dyDescent="0.3">
      <c r="A18" t="s">
        <v>22</v>
      </c>
      <c r="K18" t="s">
        <v>31</v>
      </c>
      <c r="P18" s="2">
        <f>(20-R17)*S_1*P16</f>
        <v>318.36734693877554</v>
      </c>
      <c r="Q18" s="2" t="s">
        <v>27</v>
      </c>
    </row>
    <row r="19" spans="1:19" x14ac:dyDescent="0.3">
      <c r="A19" t="s">
        <v>23</v>
      </c>
    </row>
    <row r="20" spans="1:19" x14ac:dyDescent="0.3">
      <c r="A20" t="s">
        <v>24</v>
      </c>
      <c r="G20">
        <f>20*S_1*U_soletta/(S_2*U_falde+S_1*U_soletta)</f>
        <v>11.235955056179776</v>
      </c>
      <c r="H20" t="s">
        <v>25</v>
      </c>
    </row>
    <row r="21" spans="1:19" x14ac:dyDescent="0.3">
      <c r="A21" t="s">
        <v>26</v>
      </c>
      <c r="E21" s="1">
        <f>(20-G20)*S_1*U_soletta</f>
        <v>876.40449438202245</v>
      </c>
      <c r="F21" s="1" t="s">
        <v>27</v>
      </c>
    </row>
    <row r="25" spans="1:19" x14ac:dyDescent="0.3">
      <c r="A25" t="s">
        <v>5</v>
      </c>
    </row>
    <row r="26" spans="1:19" x14ac:dyDescent="0.3">
      <c r="A26" t="s">
        <v>8</v>
      </c>
      <c r="B26">
        <v>130</v>
      </c>
      <c r="C26" t="s">
        <v>7</v>
      </c>
      <c r="K26" t="s">
        <v>32</v>
      </c>
      <c r="P26">
        <f>1/U_falde+E37</f>
        <v>5.666666666666667</v>
      </c>
      <c r="Q26" t="s">
        <v>17</v>
      </c>
    </row>
    <row r="27" spans="1:19" x14ac:dyDescent="0.3">
      <c r="A27" t="s">
        <v>9</v>
      </c>
      <c r="C27">
        <v>1</v>
      </c>
      <c r="D27" t="s">
        <v>10</v>
      </c>
      <c r="K27" t="s">
        <v>33</v>
      </c>
      <c r="P27">
        <f>1/P26</f>
        <v>0.1764705882352941</v>
      </c>
      <c r="Q27" t="s">
        <v>10</v>
      </c>
    </row>
    <row r="28" spans="1:19" x14ac:dyDescent="0.3">
      <c r="A28" t="s">
        <v>11</v>
      </c>
      <c r="C28">
        <v>0.6</v>
      </c>
      <c r="D28" t="s">
        <v>10</v>
      </c>
      <c r="K28" t="s">
        <v>34</v>
      </c>
      <c r="R28">
        <f>20*S_1*U_soletta/(S_2*P27+S_1*U_soletta)</f>
        <v>16.267942583732058</v>
      </c>
      <c r="S28" t="s">
        <v>25</v>
      </c>
    </row>
    <row r="29" spans="1:19" x14ac:dyDescent="0.3">
      <c r="K29" t="s">
        <v>35</v>
      </c>
      <c r="P29" s="2">
        <f>(20-R28)*S_1*U_soletta</f>
        <v>373.20574162679418</v>
      </c>
      <c r="Q29" s="2" t="s">
        <v>36</v>
      </c>
    </row>
    <row r="35" spans="1:6" x14ac:dyDescent="0.3">
      <c r="A35" t="s">
        <v>12</v>
      </c>
      <c r="E35">
        <v>0.14000000000000001</v>
      </c>
      <c r="F35" t="s">
        <v>13</v>
      </c>
    </row>
    <row r="36" spans="1:6" x14ac:dyDescent="0.3">
      <c r="D36" t="s">
        <v>14</v>
      </c>
      <c r="E36">
        <v>3.5000000000000003E-2</v>
      </c>
      <c r="F36" t="s">
        <v>15</v>
      </c>
    </row>
    <row r="37" spans="1:6" x14ac:dyDescent="0.3">
      <c r="C37" t="s">
        <v>16</v>
      </c>
      <c r="E37">
        <f>E35/E36</f>
        <v>4</v>
      </c>
      <c r="F37" t="s">
        <v>17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B686B-611D-45C0-962B-23CB4D020621}">
  <dimension ref="A1:I22"/>
  <sheetViews>
    <sheetView tabSelected="1" topLeftCell="A2" zoomScale="140" zoomScaleNormal="140" workbookViewId="0">
      <selection activeCell="E21" sqref="E21"/>
    </sheetView>
  </sheetViews>
  <sheetFormatPr defaultRowHeight="14.4" x14ac:dyDescent="0.3"/>
  <sheetData>
    <row r="1" spans="1:9" x14ac:dyDescent="0.3">
      <c r="A1" s="3" t="s">
        <v>37</v>
      </c>
    </row>
    <row r="2" spans="1:9" x14ac:dyDescent="0.3">
      <c r="I2" s="4" t="s">
        <v>40</v>
      </c>
    </row>
    <row r="4" spans="1:9" x14ac:dyDescent="0.3">
      <c r="A4" t="s">
        <v>38</v>
      </c>
      <c r="B4">
        <v>120</v>
      </c>
      <c r="C4" t="s">
        <v>7</v>
      </c>
    </row>
    <row r="5" spans="1:9" x14ac:dyDescent="0.3">
      <c r="A5" t="s">
        <v>39</v>
      </c>
      <c r="B5">
        <v>30</v>
      </c>
      <c r="C5" t="s">
        <v>7</v>
      </c>
    </row>
    <row r="7" spans="1:9" x14ac:dyDescent="0.3">
      <c r="A7" t="s">
        <v>41</v>
      </c>
      <c r="B7">
        <v>1</v>
      </c>
      <c r="C7" t="s">
        <v>10</v>
      </c>
    </row>
    <row r="8" spans="1:9" x14ac:dyDescent="0.3">
      <c r="A8" t="s">
        <v>42</v>
      </c>
      <c r="B8">
        <v>0.6</v>
      </c>
      <c r="C8" t="s">
        <v>10</v>
      </c>
    </row>
    <row r="10" spans="1:9" x14ac:dyDescent="0.3">
      <c r="A10" t="s">
        <v>43</v>
      </c>
      <c r="E10">
        <f xml:space="preserve"> 1/(S_int*U_int)+1/(S_est*U_est)</f>
        <v>6.3888888888888884E-2</v>
      </c>
      <c r="F10" t="s">
        <v>44</v>
      </c>
    </row>
    <row r="11" spans="1:9" x14ac:dyDescent="0.3">
      <c r="A11" t="s">
        <v>45</v>
      </c>
      <c r="E11" s="1">
        <f>20/E10</f>
        <v>313.04347826086956</v>
      </c>
      <c r="F11" s="1" t="s">
        <v>27</v>
      </c>
    </row>
    <row r="14" spans="1:9" x14ac:dyDescent="0.3">
      <c r="A14" t="s">
        <v>46</v>
      </c>
    </row>
    <row r="15" spans="1:9" x14ac:dyDescent="0.3">
      <c r="A15" t="s">
        <v>47</v>
      </c>
      <c r="B15">
        <f>Tetto!P16</f>
        <v>0.2</v>
      </c>
      <c r="C15" t="s">
        <v>17</v>
      </c>
    </row>
    <row r="16" spans="1:9" x14ac:dyDescent="0.3">
      <c r="A16" t="s">
        <v>48</v>
      </c>
      <c r="E16">
        <f xml:space="preserve"> 1/(S_int*U_int_is)+1/(S_est*U_est)</f>
        <v>9.722222222222221E-2</v>
      </c>
      <c r="F16" t="s">
        <v>44</v>
      </c>
    </row>
    <row r="17" spans="1:6" x14ac:dyDescent="0.3">
      <c r="A17" t="s">
        <v>45</v>
      </c>
      <c r="E17" s="2">
        <f>20/E16</f>
        <v>205.71428571428575</v>
      </c>
      <c r="F17" s="2" t="s">
        <v>27</v>
      </c>
    </row>
    <row r="19" spans="1:6" x14ac:dyDescent="0.3">
      <c r="A19" t="s">
        <v>49</v>
      </c>
    </row>
    <row r="20" spans="1:6" x14ac:dyDescent="0.3">
      <c r="A20" t="s">
        <v>50</v>
      </c>
      <c r="B20">
        <f>Tetto!P27</f>
        <v>0.1764705882352941</v>
      </c>
      <c r="C20" t="s">
        <v>17</v>
      </c>
    </row>
    <row r="21" spans="1:6" x14ac:dyDescent="0.3">
      <c r="A21" t="s">
        <v>51</v>
      </c>
      <c r="E21">
        <f xml:space="preserve"> 1/(S_int*U_int)+1/(S_est*U_est_is)</f>
        <v>0.19722222222222222</v>
      </c>
      <c r="F21" t="s">
        <v>44</v>
      </c>
    </row>
    <row r="22" spans="1:6" x14ac:dyDescent="0.3">
      <c r="A22" t="s">
        <v>45</v>
      </c>
      <c r="E22" s="2">
        <f>20/E21</f>
        <v>101.40845070422536</v>
      </c>
      <c r="F22" s="2" t="s">
        <v>27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Tetto</vt:lpstr>
      <vt:lpstr>Vano Scale</vt:lpstr>
      <vt:lpstr>S_1</vt:lpstr>
      <vt:lpstr>S_2</vt:lpstr>
      <vt:lpstr>S_est</vt:lpstr>
      <vt:lpstr>S_int</vt:lpstr>
      <vt:lpstr>U_est</vt:lpstr>
      <vt:lpstr>U_est_is</vt:lpstr>
      <vt:lpstr>U_falde</vt:lpstr>
      <vt:lpstr>U_int</vt:lpstr>
      <vt:lpstr>U_int_is</vt:lpstr>
      <vt:lpstr>U_soletta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Farina</dc:creator>
  <cp:lastModifiedBy>Angelo Farina</cp:lastModifiedBy>
  <dcterms:created xsi:type="dcterms:W3CDTF">2022-11-30T09:41:00Z</dcterms:created>
  <dcterms:modified xsi:type="dcterms:W3CDTF">2022-11-30T10:35:41Z</dcterms:modified>
</cp:coreProperties>
</file>