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Farina2\Corsi\Fisica-tecnica-ambientale-2015\Lezioni\Lez-19-Imp-Ventilazione\"/>
    </mc:Choice>
  </mc:AlternateContent>
  <bookViews>
    <workbookView xWindow="1032" yWindow="0" windowWidth="7584" windowHeight="5724" activeTab="1"/>
  </bookViews>
  <sheets>
    <sheet name="Concentrazioni" sheetId="1" r:id="rId1"/>
    <sheet name="Consumo Energetico" sheetId="2" r:id="rId2"/>
  </sheets>
  <definedNames>
    <definedName name="cp">'Consumo Energetico'!$B$12</definedName>
    <definedName name="Epsilon">Concentrazioni!$B$14</definedName>
    <definedName name="Ghtot">Concentrazioni!$B$20</definedName>
    <definedName name="Mpunto">'Consumo Energetico'!$B$11</definedName>
    <definedName name="p">Concentrazioni!$I$1</definedName>
    <definedName name="Rho">'Consumo Energetico'!$G$9</definedName>
    <definedName name="Ro">Concentrazioni!$I$2</definedName>
    <definedName name="Te">'Consumo Energetico'!$B$8</definedName>
    <definedName name="Ti">'Consumo Energetico'!$B$9</definedName>
    <definedName name="V">'Consumo Energetico'!$B$3</definedName>
    <definedName name="Vpunto">'Consumo Energetico'!$B$5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G9" i="2"/>
  <c r="B5" i="2"/>
  <c r="B11" i="2" s="1"/>
  <c r="B13" i="2" s="1"/>
  <c r="B26" i="1"/>
  <c r="B25" i="1"/>
  <c r="B21" i="1"/>
  <c r="B19" i="1"/>
  <c r="B20" i="1" s="1"/>
  <c r="B18" i="1"/>
  <c r="B6" i="1"/>
  <c r="E4" i="1"/>
  <c r="E3" i="1"/>
  <c r="B9" i="1" s="1"/>
  <c r="B10" i="1" s="1"/>
  <c r="C6" i="1" l="1"/>
</calcChain>
</file>

<file path=xl/sharedStrings.xml><?xml version="1.0" encoding="utf-8"?>
<sst xmlns="http://schemas.openxmlformats.org/spreadsheetml/2006/main" count="75" uniqueCount="60">
  <si>
    <t>Concentrazione CO2</t>
  </si>
  <si>
    <t>kg/kmol</t>
  </si>
  <si>
    <t>μ CO2 =</t>
  </si>
  <si>
    <t>μ aria =</t>
  </si>
  <si>
    <t>C CO2 =</t>
  </si>
  <si>
    <t>PPM</t>
  </si>
  <si>
    <t>(rapporto in volume)</t>
  </si>
  <si>
    <t>(rapporto in massa)</t>
  </si>
  <si>
    <t>pV=MRT</t>
  </si>
  <si>
    <t>R = R0/μ = 8314/μ</t>
  </si>
  <si>
    <t>Rho CO2 =</t>
  </si>
  <si>
    <t>p =</t>
  </si>
  <si>
    <t>Pa</t>
  </si>
  <si>
    <t>Ro =</t>
  </si>
  <si>
    <t>J/kmolK</t>
  </si>
  <si>
    <t>kg/m3</t>
  </si>
  <si>
    <t>Rho=M/V=p/RT=p*μ/RoT</t>
  </si>
  <si>
    <t>Rho aria =</t>
  </si>
  <si>
    <t>M CO2 =</t>
  </si>
  <si>
    <t>kg</t>
  </si>
  <si>
    <t>M = V * Rho</t>
  </si>
  <si>
    <t>mg/m3</t>
  </si>
  <si>
    <t>tipico dei gas</t>
  </si>
  <si>
    <t>tipico delle polveri</t>
  </si>
  <si>
    <t>Conversione in mg/m3</t>
  </si>
  <si>
    <t>Esterna all'edificio</t>
  </si>
  <si>
    <t>Interna</t>
  </si>
  <si>
    <t>ε =</t>
  </si>
  <si>
    <t>Qh =</t>
  </si>
  <si>
    <t>Gh =</t>
  </si>
  <si>
    <t>m3/s CO2 pro capite</t>
  </si>
  <si>
    <t>mg/s pro capite</t>
  </si>
  <si>
    <t>Ghtot =</t>
  </si>
  <si>
    <t>mg/s totali</t>
  </si>
  <si>
    <t>m3/s</t>
  </si>
  <si>
    <t>Calcolo portata di ventilazione necessaria per la salute</t>
  </si>
  <si>
    <t>Qc =</t>
  </si>
  <si>
    <t>l/s</t>
  </si>
  <si>
    <t>Calcolata portata di ventilazione necessaria per il confort</t>
  </si>
  <si>
    <t>Consumo-Energetico</t>
  </si>
  <si>
    <t>Volume V =</t>
  </si>
  <si>
    <t>m3</t>
  </si>
  <si>
    <t>ricambio =</t>
  </si>
  <si>
    <t>Vol/h</t>
  </si>
  <si>
    <t>V punto =</t>
  </si>
  <si>
    <t>Prima Ipotesi: nessun recupero</t>
  </si>
  <si>
    <t>Test =</t>
  </si>
  <si>
    <t>°C</t>
  </si>
  <si>
    <t>Tint =</t>
  </si>
  <si>
    <t>Q punto =</t>
  </si>
  <si>
    <t>=Mpunto*cp*DeltaT</t>
  </si>
  <si>
    <t>M punto =</t>
  </si>
  <si>
    <t>kg/s</t>
  </si>
  <si>
    <t>Rho =</t>
  </si>
  <si>
    <t>=p*μ/(Ro*T)</t>
  </si>
  <si>
    <t>cp aria =</t>
  </si>
  <si>
    <t>J/kgK</t>
  </si>
  <si>
    <t>W</t>
  </si>
  <si>
    <t>Seconda ipotesi: con VMC</t>
  </si>
  <si>
    <t>Effic.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</si>
</sst>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0" fontId="0" fillId="0" borderId="0" xfId="0" applyNumberFormat="1"/>
    <xf numFmtId="0" fontId="0" fillId="0" borderId="0" xfId="0" quotePrefix="1"/>
    <xf numFmtId="164" fontId="0" fillId="0" borderId="0" xfId="0" applyNumberFormat="1"/>
    <xf numFmtId="0" fontId="1" fillId="0" borderId="0" xfId="0" applyFon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13</xdr:row>
      <xdr:rowOff>38100</xdr:rowOff>
    </xdr:from>
    <xdr:to>
      <xdr:col>7</xdr:col>
      <xdr:colOff>381000</xdr:colOff>
      <xdr:row>17</xdr:row>
      <xdr:rowOff>92459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8920" y="2217420"/>
          <a:ext cx="2186940" cy="724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91440</xdr:colOff>
      <xdr:row>23</xdr:row>
      <xdr:rowOff>30480</xdr:rowOff>
    </xdr:from>
    <xdr:to>
      <xdr:col>8</xdr:col>
      <xdr:colOff>281940</xdr:colOff>
      <xdr:row>27</xdr:row>
      <xdr:rowOff>7209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3886200"/>
          <a:ext cx="2628900" cy="647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A24" sqref="A24"/>
    </sheetView>
  </sheetViews>
  <sheetFormatPr defaultRowHeight="13.2" x14ac:dyDescent="0.25"/>
  <cols>
    <col min="2" max="2" width="12.33203125" bestFit="1" customWidth="1"/>
    <col min="4" max="4" width="10.21875" customWidth="1"/>
  </cols>
  <sheetData>
    <row r="1" spans="1:10" x14ac:dyDescent="0.25">
      <c r="A1" s="4" t="s">
        <v>0</v>
      </c>
      <c r="E1" t="s">
        <v>9</v>
      </c>
      <c r="H1" t="s">
        <v>11</v>
      </c>
      <c r="I1">
        <v>101325</v>
      </c>
      <c r="J1" t="s">
        <v>12</v>
      </c>
    </row>
    <row r="2" spans="1:10" x14ac:dyDescent="0.25">
      <c r="D2" t="s">
        <v>8</v>
      </c>
      <c r="E2" t="s">
        <v>16</v>
      </c>
      <c r="H2" t="s">
        <v>13</v>
      </c>
      <c r="I2">
        <v>8314</v>
      </c>
      <c r="J2" t="s">
        <v>14</v>
      </c>
    </row>
    <row r="3" spans="1:10" x14ac:dyDescent="0.25">
      <c r="A3" t="s">
        <v>2</v>
      </c>
      <c r="B3">
        <v>44</v>
      </c>
      <c r="C3" t="s">
        <v>1</v>
      </c>
      <c r="D3" t="s">
        <v>10</v>
      </c>
      <c r="E3">
        <f>p*B3/Ro/(273+20)</f>
        <v>1.830170911189728</v>
      </c>
      <c r="F3" t="s">
        <v>15</v>
      </c>
    </row>
    <row r="4" spans="1:10" x14ac:dyDescent="0.25">
      <c r="A4" t="s">
        <v>3</v>
      </c>
      <c r="B4">
        <v>29</v>
      </c>
      <c r="C4" t="s">
        <v>1</v>
      </c>
      <c r="D4" t="s">
        <v>17</v>
      </c>
      <c r="E4">
        <f>p*B4/Ro/(273+20)</f>
        <v>1.2062490096477754</v>
      </c>
      <c r="F4" t="s">
        <v>15</v>
      </c>
    </row>
    <row r="5" spans="1:10" x14ac:dyDescent="0.25">
      <c r="A5" t="s">
        <v>4</v>
      </c>
      <c r="B5" s="1">
        <v>2.9999999999999997E-4</v>
      </c>
      <c r="C5">
        <v>300</v>
      </c>
      <c r="D5" t="s">
        <v>5</v>
      </c>
      <c r="E5" s="2" t="s">
        <v>6</v>
      </c>
      <c r="G5" t="s">
        <v>22</v>
      </c>
    </row>
    <row r="6" spans="1:10" x14ac:dyDescent="0.25">
      <c r="A6" t="s">
        <v>4</v>
      </c>
      <c r="B6" s="3">
        <f>0.0455%</f>
        <v>4.55E-4</v>
      </c>
      <c r="C6">
        <f>C5*E3/E4</f>
        <v>455.17241379310337</v>
      </c>
      <c r="D6" t="s">
        <v>5</v>
      </c>
      <c r="E6" t="s">
        <v>7</v>
      </c>
      <c r="G6" t="s">
        <v>23</v>
      </c>
    </row>
    <row r="8" spans="1:10" x14ac:dyDescent="0.25">
      <c r="A8" t="s">
        <v>24</v>
      </c>
    </row>
    <row r="9" spans="1:10" x14ac:dyDescent="0.25">
      <c r="A9" t="s">
        <v>18</v>
      </c>
      <c r="B9">
        <f>C5/1000000*E3</f>
        <v>5.4905127335691832E-4</v>
      </c>
      <c r="C9" t="s">
        <v>19</v>
      </c>
      <c r="D9" t="s">
        <v>20</v>
      </c>
    </row>
    <row r="10" spans="1:10" x14ac:dyDescent="0.25">
      <c r="A10" t="s">
        <v>4</v>
      </c>
      <c r="B10">
        <f>B9*1000000/1</f>
        <v>549.05127335691827</v>
      </c>
      <c r="C10" t="s">
        <v>21</v>
      </c>
      <c r="D10" t="s">
        <v>25</v>
      </c>
    </row>
    <row r="11" spans="1:10" x14ac:dyDescent="0.25">
      <c r="A11" t="s">
        <v>4</v>
      </c>
      <c r="B11">
        <v>915</v>
      </c>
      <c r="C11" t="s">
        <v>21</v>
      </c>
      <c r="D11" t="s">
        <v>26</v>
      </c>
    </row>
    <row r="13" spans="1:10" x14ac:dyDescent="0.25">
      <c r="A13" s="4" t="s">
        <v>35</v>
      </c>
    </row>
    <row r="14" spans="1:10" x14ac:dyDescent="0.25">
      <c r="A14" t="s">
        <v>27</v>
      </c>
      <c r="B14">
        <v>0.7</v>
      </c>
    </row>
    <row r="18" spans="1:3" x14ac:dyDescent="0.25">
      <c r="A18" t="s">
        <v>29</v>
      </c>
      <c r="B18">
        <f>20/60/1000*0.045</f>
        <v>1.4999999999999999E-5</v>
      </c>
      <c r="C18" t="s">
        <v>30</v>
      </c>
    </row>
    <row r="19" spans="1:3" x14ac:dyDescent="0.25">
      <c r="A19" t="s">
        <v>29</v>
      </c>
      <c r="B19">
        <f>B18*E3*1000000</f>
        <v>27.452563667845915</v>
      </c>
      <c r="C19" t="s">
        <v>31</v>
      </c>
    </row>
    <row r="20" spans="1:3" x14ac:dyDescent="0.25">
      <c r="A20" t="s">
        <v>32</v>
      </c>
      <c r="B20">
        <f>100*B19</f>
        <v>2745.2563667845916</v>
      </c>
      <c r="C20" t="s">
        <v>33</v>
      </c>
    </row>
    <row r="21" spans="1:3" x14ac:dyDescent="0.25">
      <c r="A21" t="s">
        <v>28</v>
      </c>
      <c r="B21">
        <f>Ghtot/(B11-B10)/Epsilon</f>
        <v>10.716787692274966</v>
      </c>
      <c r="C21" t="s">
        <v>34</v>
      </c>
    </row>
    <row r="23" spans="1:3" x14ac:dyDescent="0.25">
      <c r="A23" s="4" t="s">
        <v>38</v>
      </c>
    </row>
    <row r="25" spans="1:3" x14ac:dyDescent="0.25">
      <c r="A25" t="s">
        <v>36</v>
      </c>
      <c r="B25">
        <f>10*100/(1-0)/Epsilon</f>
        <v>1428.5714285714287</v>
      </c>
      <c r="C25" t="s">
        <v>37</v>
      </c>
    </row>
    <row r="26" spans="1:3" x14ac:dyDescent="0.25">
      <c r="B26">
        <f>B25/1000</f>
        <v>1.4285714285714286</v>
      </c>
      <c r="C26" t="s">
        <v>34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B18" sqref="B18"/>
    </sheetView>
  </sheetViews>
  <sheetFormatPr defaultRowHeight="13.2" x14ac:dyDescent="0.25"/>
  <cols>
    <col min="1" max="1" width="11.44140625" customWidth="1"/>
    <col min="6" max="6" width="11.21875" customWidth="1"/>
  </cols>
  <sheetData>
    <row r="1" spans="1:8" x14ac:dyDescent="0.25">
      <c r="A1" t="s">
        <v>39</v>
      </c>
    </row>
    <row r="3" spans="1:8" x14ac:dyDescent="0.25">
      <c r="A3" t="s">
        <v>40</v>
      </c>
      <c r="B3">
        <v>1000</v>
      </c>
      <c r="C3" t="s">
        <v>41</v>
      </c>
    </row>
    <row r="4" spans="1:8" x14ac:dyDescent="0.25">
      <c r="A4" t="s">
        <v>42</v>
      </c>
      <c r="B4">
        <v>0.5</v>
      </c>
      <c r="C4" t="s">
        <v>43</v>
      </c>
    </row>
    <row r="5" spans="1:8" x14ac:dyDescent="0.25">
      <c r="A5" t="s">
        <v>44</v>
      </c>
      <c r="B5">
        <f>V*B4/3600</f>
        <v>0.1388888888888889</v>
      </c>
      <c r="C5" t="s">
        <v>34</v>
      </c>
    </row>
    <row r="7" spans="1:8" x14ac:dyDescent="0.25">
      <c r="A7" t="s">
        <v>45</v>
      </c>
    </row>
    <row r="8" spans="1:8" x14ac:dyDescent="0.25">
      <c r="A8" t="s">
        <v>46</v>
      </c>
      <c r="B8">
        <v>-5</v>
      </c>
      <c r="C8" t="s">
        <v>47</v>
      </c>
    </row>
    <row r="9" spans="1:8" x14ac:dyDescent="0.25">
      <c r="A9" t="s">
        <v>48</v>
      </c>
      <c r="B9">
        <v>20</v>
      </c>
      <c r="C9" t="s">
        <v>47</v>
      </c>
      <c r="E9" t="s">
        <v>53</v>
      </c>
      <c r="F9" s="2" t="s">
        <v>54</v>
      </c>
      <c r="G9">
        <f>101235*29/(8314*(273+Ti))</f>
        <v>1.2051775819560082</v>
      </c>
      <c r="H9" t="s">
        <v>15</v>
      </c>
    </row>
    <row r="10" spans="1:8" x14ac:dyDescent="0.25">
      <c r="A10" t="s">
        <v>49</v>
      </c>
      <c r="B10" s="2" t="s">
        <v>50</v>
      </c>
    </row>
    <row r="11" spans="1:8" x14ac:dyDescent="0.25">
      <c r="A11" t="s">
        <v>51</v>
      </c>
      <c r="B11">
        <f>Rho*Vpunto</f>
        <v>0.16738577527166781</v>
      </c>
      <c r="C11" t="s">
        <v>52</v>
      </c>
    </row>
    <row r="12" spans="1:8" x14ac:dyDescent="0.25">
      <c r="A12" t="s">
        <v>55</v>
      </c>
      <c r="B12">
        <v>1000</v>
      </c>
      <c r="C12" t="s">
        <v>56</v>
      </c>
    </row>
    <row r="13" spans="1:8" x14ac:dyDescent="0.25">
      <c r="A13" s="4" t="s">
        <v>49</v>
      </c>
      <c r="B13" s="4">
        <f>Mpunto*cp*(Ti-Te)</f>
        <v>4184.6443817916952</v>
      </c>
      <c r="C13" s="4" t="s">
        <v>57</v>
      </c>
    </row>
    <row r="15" spans="1:8" x14ac:dyDescent="0.25">
      <c r="A15" t="s">
        <v>58</v>
      </c>
    </row>
    <row r="16" spans="1:8" x14ac:dyDescent="0.25">
      <c r="A16" t="s">
        <v>59</v>
      </c>
      <c r="B16" s="5">
        <v>0.89</v>
      </c>
    </row>
    <row r="17" spans="1:3" x14ac:dyDescent="0.25">
      <c r="A17" s="4" t="s">
        <v>49</v>
      </c>
      <c r="B17" s="4">
        <f>(1-B16)*B13</f>
        <v>460.31088199708643</v>
      </c>
      <c r="C17" s="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Concentrazioni</vt:lpstr>
      <vt:lpstr>Consumo Energetico</vt:lpstr>
      <vt:lpstr>cp</vt:lpstr>
      <vt:lpstr>Epsilon</vt:lpstr>
      <vt:lpstr>Ghtot</vt:lpstr>
      <vt:lpstr>Mpunto</vt:lpstr>
      <vt:lpstr>p</vt:lpstr>
      <vt:lpstr>Rho</vt:lpstr>
      <vt:lpstr>Ro</vt:lpstr>
      <vt:lpstr>Te</vt:lpstr>
      <vt:lpstr>Ti</vt:lpstr>
      <vt:lpstr>V</vt:lpstr>
      <vt:lpstr>Vpunto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2015-06-03T09:11:15Z</dcterms:created>
  <dcterms:modified xsi:type="dcterms:W3CDTF">2015-06-03T11:30:21Z</dcterms:modified>
</cp:coreProperties>
</file>