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Farina\Corsi\Fisica-Tecnica-Ambientale-2017\"/>
    </mc:Choice>
  </mc:AlternateContent>
  <bookViews>
    <workbookView xWindow="1032" yWindow="0" windowWidth="14328" windowHeight="6420" activeTab="1"/>
  </bookViews>
  <sheets>
    <sheet name="Sheet1" sheetId="1" r:id="rId1"/>
    <sheet name="Sheet2" sheetId="2" r:id="rId2"/>
  </sheets>
  <definedNames>
    <definedName name="alfa">Sheet1!$B$15</definedName>
    <definedName name="cparia">Sheet1!$F$10</definedName>
    <definedName name="D">Sheet2!$C$16</definedName>
    <definedName name="Deltaptot">Sheet2!$D$25</definedName>
    <definedName name="Etaf">Sheet1!$B$19</definedName>
    <definedName name="L">Sheet2!$C$15</definedName>
    <definedName name="Mpun">Sheet2!$E$11</definedName>
    <definedName name="Mpunto">Sheet1!$B$10</definedName>
    <definedName name="Qfrigor">Sheet1!$B$18</definedName>
    <definedName name="Qincid">Sheet1!$B$14</definedName>
    <definedName name="Scieca">Sheet1!$B$2</definedName>
    <definedName name="Svetrata">Sheet1!$B$3</definedName>
    <definedName name="tau">Sheet1!$B$16</definedName>
    <definedName name="Test">Sheet1!$B$5</definedName>
    <definedName name="Tint">Sheet1!$B$4</definedName>
    <definedName name="Ucieca">Sheet1!$B$6</definedName>
    <definedName name="Uvetrata">Sheet1!$B$7</definedName>
    <definedName name="V">Sheet1!$E$2</definedName>
    <definedName name="Vpun">Sheet2!$C$8</definedName>
    <definedName name="Vpunto">Sheet1!$D$9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D25" i="2"/>
  <c r="D20" i="2"/>
  <c r="H17" i="2"/>
  <c r="C8" i="2"/>
  <c r="I10" i="2"/>
  <c r="E10" i="2"/>
  <c r="E11" i="2"/>
  <c r="C7" i="2"/>
  <c r="C6" i="2"/>
  <c r="C4" i="2"/>
  <c r="B20" i="1"/>
  <c r="E8" i="1"/>
  <c r="F13" i="1"/>
  <c r="B15" i="1"/>
  <c r="B12" i="1"/>
  <c r="E11" i="1"/>
  <c r="B10" i="1"/>
  <c r="B9" i="1"/>
  <c r="D9" i="1" s="1"/>
</calcChain>
</file>

<file path=xl/sharedStrings.xml><?xml version="1.0" encoding="utf-8"?>
<sst xmlns="http://schemas.openxmlformats.org/spreadsheetml/2006/main" count="87" uniqueCount="69">
  <si>
    <t>Calcolo carico termico estivo di un locale</t>
  </si>
  <si>
    <t>S cieca =</t>
  </si>
  <si>
    <t>m2</t>
  </si>
  <si>
    <t>S vetrata =</t>
  </si>
  <si>
    <t>Tint =</t>
  </si>
  <si>
    <t>C</t>
  </si>
  <si>
    <t>Test =</t>
  </si>
  <si>
    <t>W/m2K</t>
  </si>
  <si>
    <t>Ucieca =</t>
  </si>
  <si>
    <t>Uvetrata =</t>
  </si>
  <si>
    <t xml:space="preserve">V= </t>
  </si>
  <si>
    <t>m3</t>
  </si>
  <si>
    <t>Vpunto =</t>
  </si>
  <si>
    <t>m3/h</t>
  </si>
  <si>
    <t>m3/h  =</t>
  </si>
  <si>
    <t>m3/s</t>
  </si>
  <si>
    <t>Reg. colunale</t>
  </si>
  <si>
    <t>0.5 ricambi roari edifici civil</t>
  </si>
  <si>
    <t>2 ricambi orari per scuole ed ospedali</t>
  </si>
  <si>
    <t>1 ricambio orario per uffici e neghozi</t>
  </si>
  <si>
    <t>Mpunto =</t>
  </si>
  <si>
    <t>kg/s</t>
  </si>
  <si>
    <t>Qvent = Mpunto * cparia * DeltaT =</t>
  </si>
  <si>
    <t>cparia =</t>
  </si>
  <si>
    <t>J/kgK</t>
  </si>
  <si>
    <t>W</t>
  </si>
  <si>
    <t>Qconduz =</t>
  </si>
  <si>
    <t>Qincid =</t>
  </si>
  <si>
    <t>W/m2</t>
  </si>
  <si>
    <t>alfa =</t>
  </si>
  <si>
    <t>rad</t>
  </si>
  <si>
    <t>tau(IR) =</t>
  </si>
  <si>
    <t>Qirragg = Qincid*cos(alfa)*tau(IR)*Svetrata =</t>
  </si>
  <si>
    <t>Qpunto = Qvent + Qconduz + Qirragg =</t>
  </si>
  <si>
    <t>Qfrigor =</t>
  </si>
  <si>
    <t>Etaf =</t>
  </si>
  <si>
    <t>Qelettr =</t>
  </si>
  <si>
    <t>Calcolo portata di ventilazione</t>
  </si>
  <si>
    <t>N. persone</t>
  </si>
  <si>
    <t>ginnastica leggera</t>
  </si>
  <si>
    <t>N. olf pro capite</t>
  </si>
  <si>
    <t>N. olf totale</t>
  </si>
  <si>
    <t>olf</t>
  </si>
  <si>
    <t>IAQ richiesta</t>
  </si>
  <si>
    <t>dp</t>
  </si>
  <si>
    <t>Vpunto =10 * OlfTot =</t>
  </si>
  <si>
    <t>l/s</t>
  </si>
  <si>
    <t>2.16 ricambi/h su un volume di 100 m3</t>
  </si>
  <si>
    <t>Fabbisogno energetico per raffrescamento estivo</t>
  </si>
  <si>
    <t>Mpunto = rho * Vpunto =</t>
  </si>
  <si>
    <t>Qvent, ridotta =</t>
  </si>
  <si>
    <t>Potenza assorbita dal ventilatore</t>
  </si>
  <si>
    <t xml:space="preserve">Tubo </t>
  </si>
  <si>
    <t>Lunghezza L =</t>
  </si>
  <si>
    <t>m</t>
  </si>
  <si>
    <t>Diametro D =</t>
  </si>
  <si>
    <t>Calcolo velocita' dell'aria =</t>
  </si>
  <si>
    <t>W = Vpun / A = Vpun / (pi *D^2/4) =</t>
  </si>
  <si>
    <t>m/s</t>
  </si>
  <si>
    <t xml:space="preserve">Calcolo della perdita di carico </t>
  </si>
  <si>
    <t>Deltap =</t>
  </si>
  <si>
    <t>mmca/m</t>
  </si>
  <si>
    <t>Pa =</t>
  </si>
  <si>
    <t>mca</t>
  </si>
  <si>
    <t>mmca</t>
  </si>
  <si>
    <t>Pa/m</t>
  </si>
  <si>
    <t>Deltaptot = Deltap * L =</t>
  </si>
  <si>
    <t>Pa</t>
  </si>
  <si>
    <t>Potenza ventilatore = Deltaptot * Vpun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</si>
</sst>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8" zoomScale="158" zoomScaleNormal="158" workbookViewId="0">
      <selection activeCell="A11" sqref="A11:F11"/>
    </sheetView>
  </sheetViews>
  <sheetFormatPr defaultRowHeight="14.4" x14ac:dyDescent="0.3"/>
  <sheetData>
    <row r="1" spans="1:7" x14ac:dyDescent="0.3">
      <c r="A1" t="s">
        <v>0</v>
      </c>
    </row>
    <row r="2" spans="1:7" x14ac:dyDescent="0.3">
      <c r="A2" t="s">
        <v>1</v>
      </c>
      <c r="B2">
        <v>10</v>
      </c>
      <c r="C2" t="s">
        <v>2</v>
      </c>
      <c r="D2" t="s">
        <v>10</v>
      </c>
      <c r="E2">
        <v>100</v>
      </c>
      <c r="F2" t="s">
        <v>11</v>
      </c>
    </row>
    <row r="3" spans="1:7" x14ac:dyDescent="0.3">
      <c r="A3" t="s">
        <v>3</v>
      </c>
      <c r="B3">
        <v>2</v>
      </c>
      <c r="C3" t="s">
        <v>2</v>
      </c>
    </row>
    <row r="4" spans="1:7" x14ac:dyDescent="0.3">
      <c r="A4" t="s">
        <v>4</v>
      </c>
      <c r="B4">
        <v>25</v>
      </c>
      <c r="C4" t="s">
        <v>5</v>
      </c>
      <c r="E4" t="s">
        <v>16</v>
      </c>
    </row>
    <row r="5" spans="1:7" x14ac:dyDescent="0.3">
      <c r="A5" t="s">
        <v>6</v>
      </c>
      <c r="B5">
        <v>35</v>
      </c>
      <c r="C5" t="s">
        <v>5</v>
      </c>
      <c r="E5" s="1" t="s">
        <v>17</v>
      </c>
    </row>
    <row r="6" spans="1:7" x14ac:dyDescent="0.3">
      <c r="A6" t="s">
        <v>8</v>
      </c>
      <c r="B6">
        <v>0.3</v>
      </c>
      <c r="C6" t="s">
        <v>7</v>
      </c>
      <c r="E6" s="1" t="s">
        <v>19</v>
      </c>
    </row>
    <row r="7" spans="1:7" x14ac:dyDescent="0.3">
      <c r="A7" t="s">
        <v>9</v>
      </c>
      <c r="B7">
        <v>1.2</v>
      </c>
      <c r="C7" t="s">
        <v>7</v>
      </c>
      <c r="E7" s="1" t="s">
        <v>18</v>
      </c>
    </row>
    <row r="8" spans="1:7" x14ac:dyDescent="0.3">
      <c r="A8" t="s">
        <v>33</v>
      </c>
      <c r="E8">
        <f>E11+B12+F13</f>
        <v>928.60678118654755</v>
      </c>
      <c r="F8" t="s">
        <v>25</v>
      </c>
    </row>
    <row r="9" spans="1:7" x14ac:dyDescent="0.3">
      <c r="A9" t="s">
        <v>12</v>
      </c>
      <c r="B9">
        <f>0.5*V</f>
        <v>50</v>
      </c>
      <c r="C9" t="s">
        <v>14</v>
      </c>
      <c r="D9">
        <f>B9/3600</f>
        <v>1.3888888888888888E-2</v>
      </c>
      <c r="E9" t="s">
        <v>15</v>
      </c>
    </row>
    <row r="10" spans="1:7" x14ac:dyDescent="0.3">
      <c r="A10" t="s">
        <v>20</v>
      </c>
      <c r="B10">
        <f>Vpunto*1.2</f>
        <v>1.6666666666666666E-2</v>
      </c>
      <c r="C10" t="s">
        <v>21</v>
      </c>
      <c r="E10" t="s">
        <v>23</v>
      </c>
      <c r="F10">
        <v>1005</v>
      </c>
      <c r="G10" t="s">
        <v>24</v>
      </c>
    </row>
    <row r="11" spans="1:7" x14ac:dyDescent="0.3">
      <c r="A11" t="s">
        <v>22</v>
      </c>
      <c r="E11">
        <f>Mpunto*cparia*(Test-Tint)</f>
        <v>167.5</v>
      </c>
      <c r="F11" t="s">
        <v>25</v>
      </c>
    </row>
    <row r="12" spans="1:7" x14ac:dyDescent="0.3">
      <c r="A12" t="s">
        <v>26</v>
      </c>
      <c r="B12">
        <f>(Ucieca*Scieca+Uvetrata*Svetrata)*(Test-Tint)</f>
        <v>54</v>
      </c>
      <c r="C12" t="s">
        <v>25</v>
      </c>
    </row>
    <row r="13" spans="1:7" x14ac:dyDescent="0.3">
      <c r="A13" t="s">
        <v>32</v>
      </c>
      <c r="F13">
        <f>Qincid*COS(alfa)*tau*Svetrata</f>
        <v>707.10678118654755</v>
      </c>
      <c r="G13" t="s">
        <v>25</v>
      </c>
    </row>
    <row r="14" spans="1:7" x14ac:dyDescent="0.3">
      <c r="A14" t="s">
        <v>27</v>
      </c>
      <c r="B14">
        <v>1000</v>
      </c>
      <c r="C14" t="s">
        <v>28</v>
      </c>
    </row>
    <row r="15" spans="1:7" x14ac:dyDescent="0.3">
      <c r="A15" t="s">
        <v>29</v>
      </c>
      <c r="B15">
        <f>45/180*PI()</f>
        <v>0.78539816339744828</v>
      </c>
      <c r="C15" t="s">
        <v>30</v>
      </c>
    </row>
    <row r="16" spans="1:7" x14ac:dyDescent="0.3">
      <c r="A16" t="s">
        <v>31</v>
      </c>
      <c r="B16">
        <v>0.5</v>
      </c>
    </row>
    <row r="18" spans="1:3" x14ac:dyDescent="0.3">
      <c r="A18" t="s">
        <v>34</v>
      </c>
      <c r="B18">
        <v>1000</v>
      </c>
      <c r="C18" t="s">
        <v>25</v>
      </c>
    </row>
    <row r="19" spans="1:3" x14ac:dyDescent="0.3">
      <c r="A19" t="s">
        <v>35</v>
      </c>
      <c r="B19">
        <v>3</v>
      </c>
    </row>
    <row r="20" spans="1:3" x14ac:dyDescent="0.3">
      <c r="A20" t="s">
        <v>36</v>
      </c>
      <c r="B20">
        <f>Qfrigor/Etaf</f>
        <v>333.33333333333331</v>
      </c>
      <c r="C20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9" workbookViewId="0">
      <selection activeCell="E26" sqref="E26"/>
    </sheetView>
  </sheetViews>
  <sheetFormatPr defaultRowHeight="14.4" x14ac:dyDescent="0.3"/>
  <sheetData>
    <row r="1" spans="1:10" x14ac:dyDescent="0.3">
      <c r="A1" t="s">
        <v>37</v>
      </c>
    </row>
    <row r="2" spans="1:10" x14ac:dyDescent="0.3">
      <c r="A2" t="s">
        <v>38</v>
      </c>
      <c r="C2">
        <v>2</v>
      </c>
    </row>
    <row r="3" spans="1:10" x14ac:dyDescent="0.3">
      <c r="A3" t="s">
        <v>40</v>
      </c>
      <c r="C3">
        <v>3</v>
      </c>
      <c r="D3" t="s">
        <v>39</v>
      </c>
    </row>
    <row r="4" spans="1:10" x14ac:dyDescent="0.3">
      <c r="A4" t="s">
        <v>41</v>
      </c>
      <c r="C4">
        <f>C2*C3</f>
        <v>6</v>
      </c>
      <c r="D4" t="s">
        <v>42</v>
      </c>
    </row>
    <row r="5" spans="1:10" x14ac:dyDescent="0.3">
      <c r="A5" t="s">
        <v>43</v>
      </c>
      <c r="C5">
        <v>1</v>
      </c>
      <c r="D5" t="s">
        <v>44</v>
      </c>
    </row>
    <row r="6" spans="1:10" x14ac:dyDescent="0.3">
      <c r="A6" t="s">
        <v>45</v>
      </c>
      <c r="C6">
        <f>10*C4</f>
        <v>60</v>
      </c>
      <c r="D6" t="s">
        <v>46</v>
      </c>
    </row>
    <row r="7" spans="1:10" x14ac:dyDescent="0.3">
      <c r="C7">
        <f>C6/1000*3600</f>
        <v>216</v>
      </c>
      <c r="D7" t="s">
        <v>13</v>
      </c>
      <c r="E7" t="s">
        <v>47</v>
      </c>
    </row>
    <row r="8" spans="1:10" x14ac:dyDescent="0.3">
      <c r="C8">
        <f>C6/1000</f>
        <v>0.06</v>
      </c>
      <c r="D8" t="s">
        <v>15</v>
      </c>
    </row>
    <row r="9" spans="1:10" x14ac:dyDescent="0.3">
      <c r="A9" t="s">
        <v>48</v>
      </c>
    </row>
    <row r="10" spans="1:10" x14ac:dyDescent="0.3">
      <c r="A10" t="s">
        <v>22</v>
      </c>
      <c r="E10">
        <f>Mpun*cparia*(Test-Tint)</f>
        <v>723.6</v>
      </c>
      <c r="F10" t="s">
        <v>25</v>
      </c>
      <c r="G10" t="s">
        <v>50</v>
      </c>
      <c r="I10">
        <f>0.2*E10</f>
        <v>144.72</v>
      </c>
      <c r="J10" t="s">
        <v>25</v>
      </c>
    </row>
    <row r="11" spans="1:10" x14ac:dyDescent="0.3">
      <c r="A11" t="s">
        <v>49</v>
      </c>
      <c r="E11">
        <f>1.2*C6/1000</f>
        <v>7.1999999999999995E-2</v>
      </c>
      <c r="F11" t="s">
        <v>21</v>
      </c>
    </row>
    <row r="13" spans="1:10" x14ac:dyDescent="0.3">
      <c r="A13" t="s">
        <v>51</v>
      </c>
    </row>
    <row r="14" spans="1:10" x14ac:dyDescent="0.3">
      <c r="A14" t="s">
        <v>52</v>
      </c>
    </row>
    <row r="15" spans="1:10" x14ac:dyDescent="0.3">
      <c r="A15" t="s">
        <v>53</v>
      </c>
      <c r="C15">
        <v>20</v>
      </c>
      <c r="D15" t="s">
        <v>54</v>
      </c>
    </row>
    <row r="16" spans="1:10" x14ac:dyDescent="0.3">
      <c r="A16" t="s">
        <v>55</v>
      </c>
      <c r="C16">
        <v>0.2</v>
      </c>
      <c r="D16" t="s">
        <v>54</v>
      </c>
    </row>
    <row r="17" spans="1:9" x14ac:dyDescent="0.3">
      <c r="A17" t="s">
        <v>56</v>
      </c>
      <c r="D17" t="s">
        <v>57</v>
      </c>
      <c r="H17">
        <f>Vpun/(PI()*D^2/4)</f>
        <v>1.9098593171027438</v>
      </c>
      <c r="I17" t="s">
        <v>58</v>
      </c>
    </row>
    <row r="19" spans="1:9" x14ac:dyDescent="0.3">
      <c r="A19" t="s">
        <v>59</v>
      </c>
    </row>
    <row r="20" spans="1:9" x14ac:dyDescent="0.3">
      <c r="A20" t="s">
        <v>60</v>
      </c>
      <c r="B20">
        <v>0.03</v>
      </c>
      <c r="C20" t="s">
        <v>61</v>
      </c>
      <c r="D20">
        <f>B20*10</f>
        <v>0.3</v>
      </c>
      <c r="E20" t="s">
        <v>65</v>
      </c>
    </row>
    <row r="21" spans="1:9" x14ac:dyDescent="0.3">
      <c r="A21">
        <v>100000</v>
      </c>
      <c r="B21" t="s">
        <v>62</v>
      </c>
      <c r="C21">
        <v>10</v>
      </c>
      <c r="D21" t="s">
        <v>63</v>
      </c>
    </row>
    <row r="22" spans="1:9" x14ac:dyDescent="0.3">
      <c r="A22">
        <v>100</v>
      </c>
      <c r="B22" t="s">
        <v>62</v>
      </c>
      <c r="C22">
        <v>10</v>
      </c>
      <c r="D22" t="s">
        <v>64</v>
      </c>
    </row>
    <row r="23" spans="1:9" x14ac:dyDescent="0.3">
      <c r="A23">
        <v>10</v>
      </c>
      <c r="B23" t="s">
        <v>62</v>
      </c>
      <c r="C23">
        <v>1</v>
      </c>
      <c r="D23" t="s">
        <v>64</v>
      </c>
    </row>
    <row r="25" spans="1:9" x14ac:dyDescent="0.3">
      <c r="A25" t="s">
        <v>66</v>
      </c>
      <c r="D25">
        <f>D20*L</f>
        <v>6</v>
      </c>
      <c r="E25" t="s">
        <v>67</v>
      </c>
    </row>
    <row r="26" spans="1:9" x14ac:dyDescent="0.3">
      <c r="A26" t="s">
        <v>68</v>
      </c>
      <c r="E26">
        <f>Deltaptot*Vpun</f>
        <v>0.36</v>
      </c>
      <c r="F26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Sheet1</vt:lpstr>
      <vt:lpstr>Sheet2</vt:lpstr>
      <vt:lpstr>alfa</vt:lpstr>
      <vt:lpstr>cparia</vt:lpstr>
      <vt:lpstr>D</vt:lpstr>
      <vt:lpstr>Deltaptot</vt:lpstr>
      <vt:lpstr>Etaf</vt:lpstr>
      <vt:lpstr>L</vt:lpstr>
      <vt:lpstr>Mpun</vt:lpstr>
      <vt:lpstr>Mpunto</vt:lpstr>
      <vt:lpstr>Qfrigor</vt:lpstr>
      <vt:lpstr>Qincid</vt:lpstr>
      <vt:lpstr>Scieca</vt:lpstr>
      <vt:lpstr>Svetrata</vt:lpstr>
      <vt:lpstr>tau</vt:lpstr>
      <vt:lpstr>Test</vt:lpstr>
      <vt:lpstr>Tint</vt:lpstr>
      <vt:lpstr>Ucieca</vt:lpstr>
      <vt:lpstr>Uvetrata</vt:lpstr>
      <vt:lpstr>V</vt:lpstr>
      <vt:lpstr>Vpun</vt:lpstr>
      <vt:lpstr>Vpunto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2017-05-31T09:19:05Z</dcterms:created>
  <dcterms:modified xsi:type="dcterms:W3CDTF">2017-05-31T11:34:33Z</dcterms:modified>
</cp:coreProperties>
</file>