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ina\Corsi\Fisica-Tecnica-Ambuientale-2018\"/>
    </mc:Choice>
  </mc:AlternateContent>
  <bookViews>
    <workbookView xWindow="1110" yWindow="0" windowWidth="24090" windowHeight="12435" activeTab="1"/>
  </bookViews>
  <sheets>
    <sheet name="Parete monostrato" sheetId="1" r:id="rId1"/>
    <sheet name="Parete multistrato" sheetId="2" r:id="rId2"/>
  </sheets>
  <definedNames>
    <definedName name="Dab" localSheetId="1">'Parete multistrato'!$F$6</definedName>
    <definedName name="Dab">'Parete monostrato'!$F$6</definedName>
    <definedName name="Dab_1">'Parete multistrato'!$F$8</definedName>
    <definedName name="Dab_2">'Parete multistrato'!$F$9</definedName>
    <definedName name="dab_3">'Parete multistrato'!$F$10</definedName>
    <definedName name="lambda_1">'Parete multistrato'!$I$8</definedName>
    <definedName name="lambda_2">'Parete multistrato'!$I$9</definedName>
    <definedName name="lambda_3">'Parete multistrato'!$I$10</definedName>
    <definedName name="pvin" localSheetId="1">'Parete multistrato'!$B$5</definedName>
    <definedName name="pvin">'Parete monostrato'!$B$5</definedName>
    <definedName name="pvout" localSheetId="1">'Parete multistrato'!$F$14</definedName>
    <definedName name="pvout">'Parete monostrato'!$F$12</definedName>
    <definedName name="qpunto">'Parete multistrato'!$B$20</definedName>
    <definedName name="s" localSheetId="1">'Parete multistrato'!#REF!</definedName>
    <definedName name="s">'Parete monostrato'!$B$8</definedName>
    <definedName name="s_1">'Parete multistrato'!$B$8</definedName>
    <definedName name="s_2">'Parete multistrato'!$B$9</definedName>
    <definedName name="s_3">'Parete multistrato'!$B$10</definedName>
    <definedName name="Ta">'Parete multistrato'!$D$22</definedName>
    <definedName name="Tb">'Parete multistrato'!$D$23</definedName>
    <definedName name="Tin">'Parete multistrato'!$B$6</definedName>
    <definedName name="Tout">'Parete multistrato'!$F$15</definedName>
    <definedName name="Tpin">'Parete multistrato'!$D$21</definedName>
    <definedName name="Tpout">'Parete multistrato'!$D$24</definedName>
    <definedName name="URin" localSheetId="1">'Parete multistrato'!$B$7</definedName>
    <definedName name="URin">'Parete monostrato'!$B$7</definedName>
    <definedName name="URout" localSheetId="1">'Parete multistrato'!$F$16</definedName>
    <definedName name="URout">'Parete monostrato'!$F$14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D35" i="2"/>
  <c r="D34" i="2"/>
  <c r="J22" i="2" s="1"/>
  <c r="J25" i="2"/>
  <c r="E31" i="2" s="1"/>
  <c r="J20" i="2"/>
  <c r="B20" i="2"/>
  <c r="D21" i="2" s="1"/>
  <c r="D22" i="2" s="1"/>
  <c r="D23" i="2" s="1"/>
  <c r="D24" i="2" s="1"/>
  <c r="D25" i="2" s="1"/>
  <c r="F14" i="2"/>
  <c r="B5" i="2"/>
  <c r="F21" i="1"/>
  <c r="F12" i="1"/>
  <c r="B5" i="1"/>
  <c r="D19" i="1" s="1"/>
  <c r="F23" i="1" s="1"/>
  <c r="F24" i="1" s="1"/>
</calcChain>
</file>

<file path=xl/sharedStrings.xml><?xml version="1.0" encoding="utf-8"?>
<sst xmlns="http://schemas.openxmlformats.org/spreadsheetml/2006/main" count="103" uniqueCount="57">
  <si>
    <t>Esempio diffusione vapore in parete monostrato</t>
  </si>
  <si>
    <t>Tin =</t>
  </si>
  <si>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  <scheme val="minor"/>
      </rPr>
      <t>C</t>
    </r>
  </si>
  <si>
    <t>Tout =</t>
  </si>
  <si>
    <t>s =</t>
  </si>
  <si>
    <t>m</t>
  </si>
  <si>
    <t>URin =</t>
  </si>
  <si>
    <t>URout =</t>
  </si>
  <si>
    <t>ps,in =</t>
  </si>
  <si>
    <t>ps,out =</t>
  </si>
  <si>
    <t>Pa</t>
  </si>
  <si>
    <t>pv,in =</t>
  </si>
  <si>
    <t>pv,out =</t>
  </si>
  <si>
    <t>Legge di Fick (legge di Ohm diffusiva)</t>
  </si>
  <si>
    <t>Dab=</t>
  </si>
  <si>
    <t>kg/(smPa)</t>
  </si>
  <si>
    <r>
      <t>kg/sm</t>
    </r>
    <r>
      <rPr>
        <vertAlign val="superscript"/>
        <sz val="11"/>
        <color theme="1"/>
        <rFont val="Calibri"/>
        <family val="2"/>
        <scheme val="minor"/>
      </rPr>
      <t>2</t>
    </r>
  </si>
  <si>
    <t>IN un giorno, tau =</t>
  </si>
  <si>
    <t>s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</si>
  <si>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</si>
  <si>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Superficie S =</t>
  </si>
  <si>
    <t>Massa vapore persa =</t>
  </si>
  <si>
    <t>kg</t>
  </si>
  <si>
    <t>g</t>
  </si>
  <si>
    <t>s_1 =</t>
  </si>
  <si>
    <t>s_2 =</t>
  </si>
  <si>
    <t>s_3 =</t>
  </si>
  <si>
    <t>Dab_1 =</t>
  </si>
  <si>
    <t>Dab_2 =</t>
  </si>
  <si>
    <t>Dab_3 =</t>
  </si>
  <si>
    <t>lambda_1=</t>
  </si>
  <si>
    <t>W/mK</t>
  </si>
  <si>
    <t>lambda_2 =</t>
  </si>
  <si>
    <t>lambda_3 =</t>
  </si>
  <si>
    <t>Problema termico</t>
  </si>
  <si>
    <t>q,punto =</t>
  </si>
  <si>
    <r>
      <t>W/m</t>
    </r>
    <r>
      <rPr>
        <vertAlign val="superscript"/>
        <sz val="11"/>
        <color theme="1"/>
        <rFont val="Calibri"/>
        <family val="2"/>
        <scheme val="minor"/>
      </rPr>
      <t>2</t>
    </r>
  </si>
  <si>
    <t>Tp,in = Tin - Qpunto*R1 =</t>
  </si>
  <si>
    <t>TA = Tp,in - Qpunto*R2 =</t>
  </si>
  <si>
    <t>TB = Ta - Qpunto*R3 =</t>
  </si>
  <si>
    <t>Tp,out = Tb-Qpunto*R4 =</t>
  </si>
  <si>
    <t>Tout = Tp,out-Qpunto*R5 =</t>
  </si>
  <si>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  <scheme val="minor"/>
      </rPr>
      <t>C =&gt;</t>
    </r>
  </si>
  <si>
    <t>psat,in =</t>
  </si>
  <si>
    <t>psat,out =</t>
  </si>
  <si>
    <t>psat,A =</t>
  </si>
  <si>
    <t>psat,B =</t>
  </si>
  <si>
    <t>psat,p,in =</t>
  </si>
  <si>
    <t>psat,p,out =</t>
  </si>
  <si>
    <t>pv,A =</t>
  </si>
  <si>
    <t>pv,B =</t>
  </si>
  <si>
    <t>pv,A = pv,in - jv*Rd1 =</t>
  </si>
  <si>
    <t>Rd2 =s_2/Dab_2</t>
  </si>
  <si>
    <t>Rd3 = s_3/Dab_3</t>
  </si>
  <si>
    <t>Rd1 = s_1/Dab_1</t>
  </si>
  <si>
    <t>Pa, OK &lt;Psat</t>
  </si>
  <si>
    <t>pv,B = pv,A - jv*Rd2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</si>
</sst>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11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37458</xdr:colOff>
      <xdr:row>3</xdr:row>
      <xdr:rowOff>32107</xdr:rowOff>
    </xdr:from>
    <xdr:to>
      <xdr:col>3</xdr:col>
      <xdr:colOff>567219</xdr:colOff>
      <xdr:row>14</xdr:row>
      <xdr:rowOff>187290</xdr:rowOff>
    </xdr:to>
    <xdr:sp macro="" textlink="">
      <xdr:nvSpPr>
        <xdr:cNvPr id="2" name="Rectangle 1"/>
        <xdr:cNvSpPr/>
      </xdr:nvSpPr>
      <xdr:spPr>
        <a:xfrm>
          <a:off x="1867542" y="610028"/>
          <a:ext cx="529761" cy="227422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0</xdr:col>
      <xdr:colOff>152829</xdr:colOff>
      <xdr:row>17</xdr:row>
      <xdr:rowOff>321</xdr:rowOff>
    </xdr:from>
    <xdr:ext cx="1527424" cy="60587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/>
            <xdr:cNvSpPr txBox="1"/>
          </xdr:nvSpPr>
          <xdr:spPr>
            <a:xfrm>
              <a:off x="152829" y="3275209"/>
              <a:ext cx="1527424" cy="6058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2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2000" b="0" i="1">
                            <a:latin typeface="Cambria Math" panose="02040503050406030204" pitchFamily="18" charset="0"/>
                          </a:rPr>
                          <m:t>𝑗</m:t>
                        </m:r>
                      </m:e>
                      <m:sub>
                        <m:r>
                          <a:rPr lang="en-GB" sz="2000" b="0" i="1">
                            <a:latin typeface="Cambria Math" panose="02040503050406030204" pitchFamily="18" charset="0"/>
                          </a:rPr>
                          <m:t>𝑣</m:t>
                        </m:r>
                        <m:r>
                          <a:rPr lang="en-GB" sz="2000" b="0" i="1">
                            <a:latin typeface="Cambria Math" panose="02040503050406030204" pitchFamily="18" charset="0"/>
                          </a:rPr>
                          <m:t>=</m:t>
                        </m:r>
                        <m:f>
                          <m:fPr>
                            <m:ctrlPr>
                              <a:rPr lang="en-GB" sz="20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GB" sz="20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2000" b="0" i="1">
                                    <a:latin typeface="Cambria Math" panose="02040503050406030204" pitchFamily="18" charset="0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en-GB" sz="2000" b="0" i="1">
                                    <a:latin typeface="Cambria Math" panose="02040503050406030204" pitchFamily="18" charset="0"/>
                                  </a:rPr>
                                  <m:t>𝑣</m:t>
                                </m:r>
                                <m:r>
                                  <a:rPr lang="en-GB" sz="2000" b="0" i="1">
                                    <a:latin typeface="Cambria Math" panose="02040503050406030204" pitchFamily="18" charset="0"/>
                                  </a:rPr>
                                  <m:t>,</m:t>
                                </m:r>
                                <m:r>
                                  <a:rPr lang="en-GB" sz="2000" b="0" i="1">
                                    <a:latin typeface="Cambria Math" panose="02040503050406030204" pitchFamily="18" charset="0"/>
                                  </a:rPr>
                                  <m:t>𝑖𝑛</m:t>
                                </m:r>
                              </m:sub>
                            </m:sSub>
                            <m:r>
                              <a:rPr lang="en-GB" sz="20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GB" sz="2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GB" sz="2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en-GB" sz="2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𝑣</m:t>
                                </m:r>
                                <m:r>
                                  <a:rPr lang="en-GB" sz="2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,</m:t>
                                </m:r>
                                <m:r>
                                  <a:rPr lang="en-GB" sz="2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𝑜𝑢𝑡</m:t>
                                </m:r>
                              </m:sub>
                            </m:sSub>
                          </m:num>
                          <m:den>
                            <m:f>
                              <m:fPr>
                                <m:type m:val="skw"/>
                                <m:ctrlPr>
                                  <a:rPr lang="en-GB" sz="20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GB" sz="2000" b="0" i="1">
                                    <a:latin typeface="Cambria Math" panose="02040503050406030204" pitchFamily="18" charset="0"/>
                                  </a:rPr>
                                  <m:t>𝑠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GB" sz="20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GB" sz="2000" b="0" i="1">
                                        <a:latin typeface="Cambria Math" panose="02040503050406030204" pitchFamily="18" charset="0"/>
                                      </a:rPr>
                                      <m:t>𝐷</m:t>
                                    </m:r>
                                  </m:e>
                                  <m:sub>
                                    <m:r>
                                      <a:rPr lang="en-GB" sz="2000" b="0" i="1">
                                        <a:latin typeface="Cambria Math" panose="02040503050406030204" pitchFamily="18" charset="0"/>
                                      </a:rPr>
                                      <m:t>𝑎𝑏</m:t>
                                    </m:r>
                                  </m:sub>
                                </m:sSub>
                              </m:den>
                            </m:f>
                          </m:den>
                        </m:f>
                        <m:r>
                          <a:rPr lang="en-GB" sz="2000" b="0" i="1">
                            <a:latin typeface="Cambria Math" panose="02040503050406030204" pitchFamily="18" charset="0"/>
                          </a:rPr>
                          <m:t>=</m:t>
                        </m:r>
                      </m:sub>
                    </m:sSub>
                  </m:oMath>
                </m:oMathPara>
              </a14:m>
              <a:endParaRPr lang="en-GB" sz="2000"/>
            </a:p>
          </xdr:txBody>
        </xdr:sp>
      </mc:Choice>
      <mc:Fallback>
        <xdr:sp macro="" textlink="">
          <xdr:nvSpPr>
            <xdr:cNvPr id="3" name="TextBox 2"/>
            <xdr:cNvSpPr txBox="1"/>
          </xdr:nvSpPr>
          <xdr:spPr>
            <a:xfrm>
              <a:off x="152829" y="3275209"/>
              <a:ext cx="1527424" cy="6058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GB" sz="2000" b="0" i="0">
                  <a:latin typeface="Cambria Math" panose="02040503050406030204" pitchFamily="18" charset="0"/>
                </a:rPr>
                <a:t>𝑗_(𝑣=(𝑝_(𝑣,𝑖𝑛)−</a:t>
              </a:r>
              <a:r>
                <a:rPr lang="en-GB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𝑝_(𝑣,</a:t>
              </a:r>
              <a:r>
                <a:rPr lang="en-GB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𝑜𝑢𝑡</a:t>
              </a:r>
              <a:r>
                <a:rPr lang="en-GB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GB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</a:t>
              </a:r>
              <a:r>
                <a:rPr lang="en-GB" sz="2000" b="0" i="0">
                  <a:latin typeface="Cambria Math" panose="02040503050406030204" pitchFamily="18" charset="0"/>
                </a:rPr>
                <a:t>𝑠⁄𝐷_𝑎𝑏 )=)</a:t>
              </a:r>
              <a:endParaRPr lang="en-GB" sz="20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37458</xdr:colOff>
      <xdr:row>3</xdr:row>
      <xdr:rowOff>32107</xdr:rowOff>
    </xdr:from>
    <xdr:to>
      <xdr:col>3</xdr:col>
      <xdr:colOff>567219</xdr:colOff>
      <xdr:row>16</xdr:row>
      <xdr:rowOff>187290</xdr:rowOff>
    </xdr:to>
    <xdr:sp macro="" textlink="">
      <xdr:nvSpPr>
        <xdr:cNvPr id="2" name="Rectangle 1"/>
        <xdr:cNvSpPr/>
      </xdr:nvSpPr>
      <xdr:spPr>
        <a:xfrm>
          <a:off x="1866258" y="603607"/>
          <a:ext cx="529761" cy="225068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0</xdr:col>
      <xdr:colOff>152828</xdr:colOff>
      <xdr:row>29</xdr:row>
      <xdr:rowOff>32428</xdr:rowOff>
    </xdr:from>
    <xdr:ext cx="2324741" cy="51488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/>
            <xdr:cNvSpPr txBox="1"/>
          </xdr:nvSpPr>
          <xdr:spPr>
            <a:xfrm>
              <a:off x="152828" y="5645757"/>
              <a:ext cx="2324741" cy="5148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600" b="0" i="1">
                            <a:latin typeface="Cambria Math" panose="02040503050406030204" pitchFamily="18" charset="0"/>
                          </a:rPr>
                          <m:t>𝑗</m:t>
                        </m:r>
                      </m:e>
                      <m:sub>
                        <m:r>
                          <a:rPr lang="en-GB" sz="1600" b="0" i="1">
                            <a:latin typeface="Cambria Math" panose="02040503050406030204" pitchFamily="18" charset="0"/>
                          </a:rPr>
                          <m:t>𝑣</m:t>
                        </m:r>
                        <m:r>
                          <a:rPr lang="en-GB" sz="1600" b="0" i="1">
                            <a:latin typeface="Cambria Math" panose="02040503050406030204" pitchFamily="18" charset="0"/>
                          </a:rPr>
                          <m:t>=</m:t>
                        </m:r>
                        <m:f>
                          <m:fPr>
                            <m:ctrlPr>
                              <a:rPr lang="en-GB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GB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600" b="0" i="1">
                                    <a:latin typeface="Cambria Math" panose="02040503050406030204" pitchFamily="18" charset="0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en-GB" sz="1600" b="0" i="1">
                                    <a:latin typeface="Cambria Math" panose="02040503050406030204" pitchFamily="18" charset="0"/>
                                  </a:rPr>
                                  <m:t>𝑣</m:t>
                                </m:r>
                                <m:r>
                                  <a:rPr lang="en-GB" sz="1600" b="0" i="1">
                                    <a:latin typeface="Cambria Math" panose="02040503050406030204" pitchFamily="18" charset="0"/>
                                  </a:rPr>
                                  <m:t>,</m:t>
                                </m:r>
                                <m:r>
                                  <a:rPr lang="en-GB" sz="1600" b="0" i="1">
                                    <a:latin typeface="Cambria Math" panose="02040503050406030204" pitchFamily="18" charset="0"/>
                                  </a:rPr>
                                  <m:t>𝑖𝑛</m:t>
                                </m:r>
                              </m:sub>
                            </m:sSub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GB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GB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en-GB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𝑣</m:t>
                                </m:r>
                                <m:r>
                                  <a:rPr lang="en-GB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,</m:t>
                                </m:r>
                                <m:r>
                                  <a:rPr lang="en-GB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𝑜𝑢𝑡</m:t>
                                </m:r>
                              </m:sub>
                            </m:sSub>
                          </m:num>
                          <m:den>
                            <m:f>
                              <m:fPr>
                                <m:type m:val="skw"/>
                                <m:ctrlPr>
                                  <a:rPr lang="en-GB" sz="16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GB" sz="1600" b="0" i="1">
                                    <a:latin typeface="Cambria Math" panose="02040503050406030204" pitchFamily="18" charset="0"/>
                                  </a:rPr>
                                  <m:t>𝑠</m:t>
                                </m:r>
                                <m:r>
                                  <a:rPr lang="en-GB" sz="16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GB" sz="16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GB" sz="1600" b="0" i="1">
                                        <a:latin typeface="Cambria Math" panose="02040503050406030204" pitchFamily="18" charset="0"/>
                                      </a:rPr>
                                      <m:t>𝐷</m:t>
                                    </m:r>
                                  </m:e>
                                  <m:sub>
                                    <m:r>
                                      <a:rPr lang="en-GB" sz="1600" b="0" i="1">
                                        <a:latin typeface="Cambria Math" panose="02040503050406030204" pitchFamily="18" charset="0"/>
                                      </a:rPr>
                                      <m:t>𝑎𝑏</m:t>
                                    </m:r>
                                    <m:r>
                                      <a:rPr lang="en-GB" sz="1600" b="0" i="1">
                                        <a:latin typeface="Cambria Math" panose="02040503050406030204" pitchFamily="18" charset="0"/>
                                      </a:rPr>
                                      <m:t>1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f>
                              <m:fPr>
                                <m:type m:val="skw"/>
                                <m:ctrlPr>
                                  <a:rPr lang="en-GB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GB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𝑠</m:t>
                                </m:r>
                                <m:r>
                                  <a:rPr lang="en-GB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GB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GB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e>
                                  <m:sub>
                                    <m:r>
                                      <a:rPr lang="en-GB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𝑎𝑏</m:t>
                                    </m:r>
                                    <m:r>
                                      <a:rPr lang="en-GB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en-GB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f>
                              <m:fPr>
                                <m:type m:val="skw"/>
                                <m:ctrlPr>
                                  <a:rPr lang="en-GB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GB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𝑠</m:t>
                                </m:r>
                                <m:r>
                                  <a:rPr lang="en-GB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GB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GB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e>
                                  <m:sub>
                                    <m:r>
                                      <a:rPr lang="en-GB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𝑎𝑏</m:t>
                                    </m:r>
                                    <m:r>
                                      <a:rPr lang="en-GB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3</m:t>
                                    </m:r>
                                  </m:sub>
                                </m:sSub>
                              </m:den>
                            </m:f>
                          </m:den>
                        </m:f>
                        <m:r>
                          <a:rPr lang="en-GB" sz="1600" b="0" i="1">
                            <a:latin typeface="Cambria Math" panose="02040503050406030204" pitchFamily="18" charset="0"/>
                          </a:rPr>
                          <m:t>=</m:t>
                        </m:r>
                      </m:sub>
                    </m:sSub>
                  </m:oMath>
                </m:oMathPara>
              </a14:m>
              <a:endParaRPr lang="en-GB" sz="1600"/>
            </a:p>
          </xdr:txBody>
        </xdr:sp>
      </mc:Choice>
      <mc:Fallback>
        <xdr:sp macro="" textlink="">
          <xdr:nvSpPr>
            <xdr:cNvPr id="3" name="TextBox 2"/>
            <xdr:cNvSpPr txBox="1"/>
          </xdr:nvSpPr>
          <xdr:spPr>
            <a:xfrm>
              <a:off x="152828" y="5645757"/>
              <a:ext cx="2324741" cy="5148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GB" sz="1600" b="0" i="0">
                  <a:latin typeface="Cambria Math" panose="02040503050406030204" pitchFamily="18" charset="0"/>
                </a:rPr>
                <a:t>𝑗_(𝑣=(𝑝_(𝑣,𝑖𝑛)−</a:t>
              </a:r>
              <a:r>
                <a:rPr lang="en-GB" sz="16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𝑝_(𝑣,</a:t>
              </a:r>
              <a:r>
                <a:rPr lang="en-GB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𝑜𝑢𝑡</a:t>
              </a:r>
              <a:r>
                <a:rPr lang="en-GB" sz="16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GB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</a:t>
              </a:r>
              <a:r>
                <a:rPr lang="en-GB" sz="1600" b="0" i="0">
                  <a:latin typeface="Cambria Math" panose="02040503050406030204" pitchFamily="18" charset="0"/>
                </a:rPr>
                <a:t>𝑠1⁄𝐷_𝑎𝑏1 +</a:t>
              </a:r>
              <a:r>
                <a:rPr lang="en-GB" sz="16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𝑠</a:t>
              </a:r>
              <a:r>
                <a:rPr lang="en-GB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GB" sz="16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⁄𝐷_𝑎𝑏</a:t>
              </a:r>
              <a:r>
                <a:rPr lang="en-GB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GB" sz="16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en-GB" sz="16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𝑠</a:t>
              </a:r>
              <a:r>
                <a:rPr lang="en-GB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</a:t>
              </a:r>
              <a:r>
                <a:rPr lang="en-GB" sz="16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⁄𝐷_𝑎𝑏</a:t>
              </a:r>
              <a:r>
                <a:rPr lang="en-GB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</a:t>
              </a:r>
              <a:r>
                <a:rPr lang="en-GB" sz="16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GB" sz="1600" b="0" i="0">
                  <a:latin typeface="Cambria Math" panose="02040503050406030204" pitchFamily="18" charset="0"/>
                </a:rPr>
                <a:t>=)</a:t>
              </a:r>
              <a:endParaRPr lang="en-GB" sz="1600"/>
            </a:p>
          </xdr:txBody>
        </xdr:sp>
      </mc:Fallback>
    </mc:AlternateContent>
    <xdr:clientData/>
  </xdr:oneCellAnchor>
  <xdr:twoCellAnchor>
    <xdr:from>
      <xdr:col>2</xdr:col>
      <xdr:colOff>449496</xdr:colOff>
      <xdr:row>3</xdr:row>
      <xdr:rowOff>32106</xdr:rowOff>
    </xdr:from>
    <xdr:to>
      <xdr:col>3</xdr:col>
      <xdr:colOff>32108</xdr:colOff>
      <xdr:row>16</xdr:row>
      <xdr:rowOff>176586</xdr:rowOff>
    </xdr:to>
    <xdr:sp macro="" textlink="">
      <xdr:nvSpPr>
        <xdr:cNvPr id="4" name="Rectangle 3"/>
        <xdr:cNvSpPr/>
      </xdr:nvSpPr>
      <xdr:spPr>
        <a:xfrm>
          <a:off x="1669552" y="610027"/>
          <a:ext cx="192640" cy="226352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580491</xdr:colOff>
      <xdr:row>3</xdr:row>
      <xdr:rowOff>34675</xdr:rowOff>
    </xdr:from>
    <xdr:to>
      <xdr:col>3</xdr:col>
      <xdr:colOff>915042</xdr:colOff>
      <xdr:row>16</xdr:row>
      <xdr:rowOff>179155</xdr:rowOff>
    </xdr:to>
    <xdr:sp macro="" textlink="">
      <xdr:nvSpPr>
        <xdr:cNvPr id="5" name="Rectangle 4"/>
        <xdr:cNvSpPr/>
      </xdr:nvSpPr>
      <xdr:spPr>
        <a:xfrm>
          <a:off x="2410575" y="612596"/>
          <a:ext cx="334551" cy="2648806"/>
        </a:xfrm>
        <a:prstGeom prst="rect">
          <a:avLst/>
        </a:prstGeom>
        <a:solidFill>
          <a:srgbClr val="92D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5" zoomScale="178" zoomScaleNormal="178" workbookViewId="0">
      <selection activeCell="G25" sqref="G25"/>
    </sheetView>
  </sheetViews>
  <sheetFormatPr defaultRowHeight="15" x14ac:dyDescent="0.25"/>
  <cols>
    <col min="4" max="4" width="12.42578125" bestFit="1" customWidth="1"/>
  </cols>
  <sheetData>
    <row r="1" spans="1:7" x14ac:dyDescent="0.25">
      <c r="A1" t="s">
        <v>0</v>
      </c>
    </row>
    <row r="4" spans="1:7" x14ac:dyDescent="0.25">
      <c r="A4" t="s">
        <v>8</v>
      </c>
      <c r="B4">
        <v>2338.8000000000002</v>
      </c>
      <c r="C4" t="s">
        <v>10</v>
      </c>
    </row>
    <row r="5" spans="1:7" x14ac:dyDescent="0.25">
      <c r="A5" t="s">
        <v>11</v>
      </c>
      <c r="B5">
        <f>B4*URin</f>
        <v>1169.4000000000001</v>
      </c>
      <c r="C5" t="s">
        <v>10</v>
      </c>
    </row>
    <row r="6" spans="1:7" x14ac:dyDescent="0.25">
      <c r="A6" t="s">
        <v>1</v>
      </c>
      <c r="B6">
        <v>20</v>
      </c>
      <c r="C6" t="s">
        <v>2</v>
      </c>
      <c r="E6" t="s">
        <v>14</v>
      </c>
      <c r="F6" s="2">
        <v>1.8800000000000001E-12</v>
      </c>
      <c r="G6" t="s">
        <v>15</v>
      </c>
    </row>
    <row r="7" spans="1:7" x14ac:dyDescent="0.25">
      <c r="A7" t="s">
        <v>6</v>
      </c>
      <c r="B7" s="1">
        <v>0.5</v>
      </c>
    </row>
    <row r="8" spans="1:7" x14ac:dyDescent="0.25">
      <c r="A8" t="s">
        <v>4</v>
      </c>
      <c r="B8">
        <v>0.2</v>
      </c>
      <c r="C8" t="s">
        <v>5</v>
      </c>
    </row>
    <row r="11" spans="1:7" x14ac:dyDescent="0.25">
      <c r="E11" t="s">
        <v>9</v>
      </c>
      <c r="F11">
        <v>611.20000000000005</v>
      </c>
      <c r="G11" t="s">
        <v>10</v>
      </c>
    </row>
    <row r="12" spans="1:7" x14ac:dyDescent="0.25">
      <c r="E12" t="s">
        <v>12</v>
      </c>
      <c r="F12">
        <f>F11*URout</f>
        <v>488.96000000000004</v>
      </c>
      <c r="G12" t="s">
        <v>10</v>
      </c>
    </row>
    <row r="13" spans="1:7" x14ac:dyDescent="0.25">
      <c r="E13" t="s">
        <v>3</v>
      </c>
      <c r="F13">
        <v>0</v>
      </c>
      <c r="G13" t="s">
        <v>2</v>
      </c>
    </row>
    <row r="14" spans="1:7" x14ac:dyDescent="0.25">
      <c r="E14" t="s">
        <v>7</v>
      </c>
      <c r="F14" s="1">
        <v>0.8</v>
      </c>
    </row>
    <row r="17" spans="1:7" x14ac:dyDescent="0.25">
      <c r="A17" t="s">
        <v>13</v>
      </c>
    </row>
    <row r="19" spans="1:7" ht="17.25" x14ac:dyDescent="0.25">
      <c r="D19">
        <f>(pvin-pvout)/(s/Dab)</f>
        <v>6.396136000000001E-9</v>
      </c>
      <c r="E19" t="s">
        <v>16</v>
      </c>
    </row>
    <row r="21" spans="1:7" x14ac:dyDescent="0.25">
      <c r="D21" t="s">
        <v>17</v>
      </c>
      <c r="F21">
        <f>3600*24</f>
        <v>86400</v>
      </c>
      <c r="G21" t="s">
        <v>18</v>
      </c>
    </row>
    <row r="22" spans="1:7" ht="17.25" x14ac:dyDescent="0.25">
      <c r="D22" t="s">
        <v>20</v>
      </c>
      <c r="F22">
        <v>10</v>
      </c>
      <c r="G22" t="s">
        <v>19</v>
      </c>
    </row>
    <row r="23" spans="1:7" x14ac:dyDescent="0.25">
      <c r="D23" t="s">
        <v>21</v>
      </c>
      <c r="F23">
        <f>D19*F21*F22</f>
        <v>5.5262615040000008E-3</v>
      </c>
      <c r="G23" t="s">
        <v>22</v>
      </c>
    </row>
    <row r="24" spans="1:7" x14ac:dyDescent="0.25">
      <c r="F24">
        <f>F23*1000</f>
        <v>5.5262615040000007</v>
      </c>
      <c r="G24" t="s">
        <v>23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A16" zoomScale="178" zoomScaleNormal="178" workbookViewId="0">
      <selection activeCell="G23" sqref="G23"/>
    </sheetView>
  </sheetViews>
  <sheetFormatPr defaultRowHeight="15" x14ac:dyDescent="0.25"/>
  <cols>
    <col min="4" max="4" width="14.85546875" customWidth="1"/>
    <col min="5" max="5" width="12.42578125" bestFit="1" customWidth="1"/>
    <col min="8" max="8" width="11.28515625" customWidth="1"/>
  </cols>
  <sheetData>
    <row r="1" spans="1:10" x14ac:dyDescent="0.25">
      <c r="A1" t="s">
        <v>0</v>
      </c>
    </row>
    <row r="4" spans="1:10" x14ac:dyDescent="0.25">
      <c r="A4" t="s">
        <v>8</v>
      </c>
      <c r="B4">
        <v>2338.8000000000002</v>
      </c>
      <c r="C4" t="s">
        <v>10</v>
      </c>
      <c r="E4" t="s">
        <v>54</v>
      </c>
    </row>
    <row r="5" spans="1:10" x14ac:dyDescent="0.25">
      <c r="A5" t="s">
        <v>11</v>
      </c>
      <c r="B5">
        <f>B4*URin</f>
        <v>1169.4000000000001</v>
      </c>
      <c r="C5" t="s">
        <v>10</v>
      </c>
      <c r="E5" t="s">
        <v>52</v>
      </c>
    </row>
    <row r="6" spans="1:10" x14ac:dyDescent="0.25">
      <c r="A6" t="s">
        <v>1</v>
      </c>
      <c r="B6">
        <v>20</v>
      </c>
      <c r="C6" t="s">
        <v>2</v>
      </c>
      <c r="E6" t="s">
        <v>53</v>
      </c>
      <c r="F6" s="2"/>
    </row>
    <row r="7" spans="1:10" x14ac:dyDescent="0.25">
      <c r="A7" t="s">
        <v>6</v>
      </c>
      <c r="B7" s="1">
        <v>0.5</v>
      </c>
    </row>
    <row r="8" spans="1:10" x14ac:dyDescent="0.25">
      <c r="A8" t="s">
        <v>24</v>
      </c>
      <c r="B8" s="3">
        <v>0.05</v>
      </c>
      <c r="C8" t="s">
        <v>5</v>
      </c>
      <c r="E8" t="s">
        <v>27</v>
      </c>
      <c r="F8" s="2">
        <v>3E-11</v>
      </c>
      <c r="G8" t="s">
        <v>15</v>
      </c>
      <c r="H8" t="s">
        <v>30</v>
      </c>
      <c r="I8">
        <v>0.3</v>
      </c>
      <c r="J8" t="s">
        <v>31</v>
      </c>
    </row>
    <row r="9" spans="1:10" x14ac:dyDescent="0.25">
      <c r="A9" t="s">
        <v>25</v>
      </c>
      <c r="B9" s="3">
        <v>0.2</v>
      </c>
      <c r="C9" t="s">
        <v>5</v>
      </c>
      <c r="E9" t="s">
        <v>28</v>
      </c>
      <c r="F9" s="2">
        <v>1.8800000000000001E-12</v>
      </c>
      <c r="G9" t="s">
        <v>15</v>
      </c>
      <c r="H9" t="s">
        <v>32</v>
      </c>
      <c r="I9">
        <v>1</v>
      </c>
      <c r="J9" t="s">
        <v>31</v>
      </c>
    </row>
    <row r="10" spans="1:10" x14ac:dyDescent="0.25">
      <c r="A10" t="s">
        <v>26</v>
      </c>
      <c r="B10" s="3">
        <v>0.1</v>
      </c>
      <c r="C10" t="s">
        <v>5</v>
      </c>
      <c r="E10" t="s">
        <v>29</v>
      </c>
      <c r="F10" s="2">
        <v>1E-13</v>
      </c>
      <c r="G10" t="s">
        <v>15</v>
      </c>
      <c r="H10" t="s">
        <v>33</v>
      </c>
      <c r="I10">
        <v>0.05</v>
      </c>
      <c r="J10" t="s">
        <v>31</v>
      </c>
    </row>
    <row r="13" spans="1:10" x14ac:dyDescent="0.25">
      <c r="E13" t="s">
        <v>9</v>
      </c>
      <c r="F13">
        <v>611.20000000000005</v>
      </c>
      <c r="G13" t="s">
        <v>10</v>
      </c>
    </row>
    <row r="14" spans="1:10" x14ac:dyDescent="0.25">
      <c r="E14" t="s">
        <v>12</v>
      </c>
      <c r="F14">
        <f>F13*URout</f>
        <v>488.96000000000004</v>
      </c>
      <c r="G14" t="s">
        <v>10</v>
      </c>
    </row>
    <row r="15" spans="1:10" x14ac:dyDescent="0.25">
      <c r="E15" t="s">
        <v>3</v>
      </c>
      <c r="F15">
        <v>0</v>
      </c>
      <c r="G15" t="s">
        <v>2</v>
      </c>
    </row>
    <row r="16" spans="1:10" x14ac:dyDescent="0.25">
      <c r="E16" t="s">
        <v>7</v>
      </c>
      <c r="F16" s="1">
        <v>0.8</v>
      </c>
    </row>
    <row r="19" spans="1:11" x14ac:dyDescent="0.25">
      <c r="A19" t="s">
        <v>34</v>
      </c>
    </row>
    <row r="20" spans="1:11" ht="17.25" x14ac:dyDescent="0.25">
      <c r="A20" t="s">
        <v>35</v>
      </c>
      <c r="B20">
        <f>(Tin-Tout)/(1/8+s_1/lambda_1+s_2/lambda_2+s_3/lambda_3+1/20)</f>
        <v>7.8688524590163942</v>
      </c>
      <c r="C20" t="s">
        <v>36</v>
      </c>
      <c r="F20" t="s">
        <v>43</v>
      </c>
      <c r="G20">
        <v>2338.8000000000002</v>
      </c>
      <c r="H20" t="s">
        <v>10</v>
      </c>
      <c r="I20" t="s">
        <v>11</v>
      </c>
      <c r="J20">
        <f>G20*URin</f>
        <v>1169.4000000000001</v>
      </c>
      <c r="K20" t="s">
        <v>10</v>
      </c>
    </row>
    <row r="21" spans="1:11" x14ac:dyDescent="0.25">
      <c r="A21" t="s">
        <v>37</v>
      </c>
      <c r="D21">
        <f>Tin-qpunto*1/8</f>
        <v>19.016393442622952</v>
      </c>
      <c r="E21" t="s">
        <v>42</v>
      </c>
      <c r="F21" t="s">
        <v>47</v>
      </c>
      <c r="G21">
        <v>2197.8000000000002</v>
      </c>
      <c r="H21" t="s">
        <v>10</v>
      </c>
    </row>
    <row r="22" spans="1:11" x14ac:dyDescent="0.25">
      <c r="A22" t="s">
        <v>38</v>
      </c>
      <c r="D22">
        <f>Tpin-qpunto*s_1/lambda_1</f>
        <v>17.704918032786885</v>
      </c>
      <c r="E22" t="s">
        <v>42</v>
      </c>
      <c r="F22" t="s">
        <v>45</v>
      </c>
      <c r="G22">
        <v>2026.4</v>
      </c>
      <c r="H22" t="s">
        <v>10</v>
      </c>
      <c r="I22" t="s">
        <v>49</v>
      </c>
      <c r="J22">
        <f>D34</f>
        <v>1168.3765199859188</v>
      </c>
      <c r="K22" t="s">
        <v>55</v>
      </c>
    </row>
    <row r="23" spans="1:11" x14ac:dyDescent="0.25">
      <c r="A23" t="s">
        <v>39</v>
      </c>
      <c r="D23">
        <f>Ta-qpunto*s_2/lambda_2</f>
        <v>16.131147540983605</v>
      </c>
      <c r="E23" t="s">
        <v>42</v>
      </c>
      <c r="F23" t="s">
        <v>46</v>
      </c>
      <c r="G23">
        <v>1830.4</v>
      </c>
      <c r="H23" t="s">
        <v>10</v>
      </c>
      <c r="I23" t="s">
        <v>50</v>
      </c>
      <c r="J23">
        <f>D35</f>
        <v>1103.0480084488113</v>
      </c>
      <c r="K23" t="s">
        <v>55</v>
      </c>
    </row>
    <row r="24" spans="1:11" x14ac:dyDescent="0.25">
      <c r="A24" t="s">
        <v>40</v>
      </c>
      <c r="D24">
        <f>Tb-qpunto*s_3/lambda_3</f>
        <v>0.39344262295081656</v>
      </c>
      <c r="E24" t="s">
        <v>42</v>
      </c>
      <c r="F24" t="s">
        <v>48</v>
      </c>
      <c r="G24">
        <v>629.6</v>
      </c>
      <c r="H24" t="s">
        <v>10</v>
      </c>
    </row>
    <row r="25" spans="1:11" x14ac:dyDescent="0.25">
      <c r="A25" t="s">
        <v>41</v>
      </c>
      <c r="D25">
        <f>Tpout-qpunto*1/20</f>
        <v>-3.1641356201816961E-15</v>
      </c>
      <c r="E25" t="s">
        <v>42</v>
      </c>
      <c r="F25" t="s">
        <v>44</v>
      </c>
      <c r="G25">
        <v>611.20000000000005</v>
      </c>
      <c r="H25" t="s">
        <v>10</v>
      </c>
      <c r="I25" t="s">
        <v>12</v>
      </c>
      <c r="J25">
        <f>G25*URout</f>
        <v>488.96000000000004</v>
      </c>
      <c r="K25" t="s">
        <v>10</v>
      </c>
    </row>
    <row r="29" spans="1:11" x14ac:dyDescent="0.25">
      <c r="A29" t="s">
        <v>13</v>
      </c>
    </row>
    <row r="31" spans="1:11" ht="17.25" x14ac:dyDescent="0.25">
      <c r="E31">
        <f>(J20-J25)/(s_1/Dab_1+s_2/Dab_2+s_3/dab_3)</f>
        <v>6.1408800844881117E-10</v>
      </c>
      <c r="F31" t="s">
        <v>16</v>
      </c>
    </row>
    <row r="34" spans="1:5" x14ac:dyDescent="0.25">
      <c r="A34" t="s">
        <v>51</v>
      </c>
      <c r="D34">
        <f>J20-E31*s_1/Dab_1</f>
        <v>1168.3765199859188</v>
      </c>
      <c r="E34" t="s">
        <v>10</v>
      </c>
    </row>
    <row r="35" spans="1:5" x14ac:dyDescent="0.25">
      <c r="A35" t="s">
        <v>56</v>
      </c>
      <c r="D35">
        <f>D34-E31*s_2/Dab_2</f>
        <v>1103.0480084488113</v>
      </c>
      <c r="E35" t="s">
        <v>10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27</vt:i4>
      </vt:variant>
    </vt:vector>
  </HeadingPairs>
  <TitlesOfParts>
    <vt:vector size="29" baseType="lpstr">
      <vt:lpstr>Parete monostrato</vt:lpstr>
      <vt:lpstr>Parete multistrato</vt:lpstr>
      <vt:lpstr>'Parete multistrato'!Dab</vt:lpstr>
      <vt:lpstr>Dab</vt:lpstr>
      <vt:lpstr>Dab_1</vt:lpstr>
      <vt:lpstr>Dab_2</vt:lpstr>
      <vt:lpstr>dab_3</vt:lpstr>
      <vt:lpstr>lambda_1</vt:lpstr>
      <vt:lpstr>lambda_2</vt:lpstr>
      <vt:lpstr>lambda_3</vt:lpstr>
      <vt:lpstr>'Parete multistrato'!pvin</vt:lpstr>
      <vt:lpstr>pvin</vt:lpstr>
      <vt:lpstr>'Parete multistrato'!pvout</vt:lpstr>
      <vt:lpstr>pvout</vt:lpstr>
      <vt:lpstr>qpunto</vt:lpstr>
      <vt:lpstr>s</vt:lpstr>
      <vt:lpstr>s_1</vt:lpstr>
      <vt:lpstr>s_2</vt:lpstr>
      <vt:lpstr>s_3</vt:lpstr>
      <vt:lpstr>Ta</vt:lpstr>
      <vt:lpstr>Tb</vt:lpstr>
      <vt:lpstr>Tin</vt:lpstr>
      <vt:lpstr>Tout</vt:lpstr>
      <vt:lpstr>Tpin</vt:lpstr>
      <vt:lpstr>Tpout</vt:lpstr>
      <vt:lpstr>'Parete multistrato'!URin</vt:lpstr>
      <vt:lpstr>URin</vt:lpstr>
      <vt:lpstr>'Parete multistrato'!URout</vt:lpstr>
      <vt:lpstr>URout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2018-03-08T08:51:14Z</dcterms:created>
  <dcterms:modified xsi:type="dcterms:W3CDTF">2018-03-08T09:34:23Z</dcterms:modified>
</cp:coreProperties>
</file>