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rina\Corsi\Fisica-Tecnica-Ambientale-2020\Lezioni\"/>
    </mc:Choice>
  </mc:AlternateContent>
  <bookViews>
    <workbookView xWindow="1035" yWindow="0" windowWidth="27765" windowHeight="12180"/>
  </bookViews>
  <sheets>
    <sheet name="Sheet1" sheetId="1" r:id="rId1"/>
  </sheets>
  <definedNames>
    <definedName name="cparia">Sheet1!$B$36</definedName>
    <definedName name="Mpunto">Sheet1!$D$34</definedName>
    <definedName name="Rho">Sheet1!$C$35</definedName>
    <definedName name="S">Sheet1!$B$10</definedName>
    <definedName name="Tin">Sheet1!$B$25</definedName>
    <definedName name="Tout">Sheet1!$B$26</definedName>
    <definedName name="U">Sheet1!$D$23</definedName>
    <definedName name="V">Sheet1!$B$11</definedName>
    <definedName name="Vpunto">Sheet1!$D$33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D43" i="1"/>
  <c r="D42" i="1"/>
  <c r="D41" i="1"/>
  <c r="D40" i="1"/>
  <c r="D39" i="1"/>
  <c r="K27" i="1"/>
  <c r="D16" i="1"/>
  <c r="D17" i="1"/>
  <c r="D18" i="1"/>
  <c r="D15" i="1"/>
  <c r="K25" i="1"/>
  <c r="D34" i="1"/>
  <c r="D33" i="1"/>
  <c r="B33" i="1"/>
  <c r="D20" i="1"/>
  <c r="D21" i="1"/>
  <c r="B11" i="1"/>
  <c r="B10" i="1"/>
  <c r="D22" i="1" l="1"/>
  <c r="D23" i="1" s="1"/>
  <c r="H23" i="1" s="1"/>
</calcChain>
</file>

<file path=xl/sharedStrings.xml><?xml version="1.0" encoding="utf-8"?>
<sst xmlns="http://schemas.openxmlformats.org/spreadsheetml/2006/main" count="79" uniqueCount="61">
  <si>
    <t>Esercizio sul fabbisogno energetico di un edificio</t>
  </si>
  <si>
    <t>a =</t>
  </si>
  <si>
    <t>m</t>
  </si>
  <si>
    <t>b =</t>
  </si>
  <si>
    <t>h =</t>
  </si>
  <si>
    <t>Sdisp =</t>
  </si>
  <si>
    <t>m2</t>
  </si>
  <si>
    <t>Volume =</t>
  </si>
  <si>
    <t>m3</t>
  </si>
  <si>
    <t>Pacchetto murario</t>
  </si>
  <si>
    <t>s (mm)</t>
  </si>
  <si>
    <t>materiale</t>
  </si>
  <si>
    <t>malta M3</t>
  </si>
  <si>
    <t>forati</t>
  </si>
  <si>
    <t>polistirene</t>
  </si>
  <si>
    <t>ceramica</t>
  </si>
  <si>
    <t>Calcolo della Trasmittanza U (W/m2K)</t>
  </si>
  <si>
    <t>lambda (W/mK)</t>
  </si>
  <si>
    <t>hin =</t>
  </si>
  <si>
    <t>W/m2K</t>
  </si>
  <si>
    <t>hout =</t>
  </si>
  <si>
    <t>Rtot =</t>
  </si>
  <si>
    <t>Ri (m2K/W)</t>
  </si>
  <si>
    <t>U =</t>
  </si>
  <si>
    <t>Tin =</t>
  </si>
  <si>
    <t>°C</t>
  </si>
  <si>
    <t>Tout =</t>
  </si>
  <si>
    <t>Qpunto =</t>
  </si>
  <si>
    <t>W</t>
  </si>
  <si>
    <t>INVOLUCRO</t>
  </si>
  <si>
    <t>Potenza per il ricambio d'aria</t>
  </si>
  <si>
    <t>Ricambi orari</t>
  </si>
  <si>
    <t>0.5 V/h</t>
  </si>
  <si>
    <t>edifici residenziali</t>
  </si>
  <si>
    <t>1 V/h</t>
  </si>
  <si>
    <t>uffici, negozi, officine</t>
  </si>
  <si>
    <t>2 V/h</t>
  </si>
  <si>
    <t>scuole, ospedali</t>
  </si>
  <si>
    <t>Vpunto =</t>
  </si>
  <si>
    <t>m3/h =</t>
  </si>
  <si>
    <t>m3/s</t>
  </si>
  <si>
    <t>kg/s</t>
  </si>
  <si>
    <t>Densità aria Rho =</t>
  </si>
  <si>
    <t>kg/m3</t>
  </si>
  <si>
    <t>Mpunto = Vpunto * Densità =</t>
  </si>
  <si>
    <t>cparia =</t>
  </si>
  <si>
    <t>J/kgK</t>
  </si>
  <si>
    <t>Qpunto,Vent=Mpunto*cparia*(Tin-Tout) =</t>
  </si>
  <si>
    <t>VENTILAZIONE</t>
  </si>
  <si>
    <t>Qpunto,tot = Qpunto+Qpunto,Vent =</t>
  </si>
  <si>
    <t>Sistemi di riscaldamento</t>
  </si>
  <si>
    <t xml:space="preserve">Stufette elettriche </t>
  </si>
  <si>
    <t>Qrichiesta =</t>
  </si>
  <si>
    <t>Rendimento</t>
  </si>
  <si>
    <t>Caminetto a legna</t>
  </si>
  <si>
    <t>Stufa a legna</t>
  </si>
  <si>
    <t>Caldaia a gas tradiz.</t>
  </si>
  <si>
    <t>Caldaia a condensaz.</t>
  </si>
  <si>
    <t>impianti autonomi</t>
  </si>
  <si>
    <t>Pompa di calore</t>
  </si>
  <si>
    <t>COP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</si>
</sst>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2" borderId="0" xfId="0" applyFont="1" applyFill="1" applyAlignment="1">
      <alignment horizontal="right"/>
    </xf>
    <xf numFmtId="0" fontId="1" fillId="2" borderId="0" xfId="0" applyFont="1" applyFill="1"/>
    <xf numFmtId="0" fontId="0" fillId="2" borderId="0" xfId="0" applyFill="1"/>
    <xf numFmtId="9" fontId="0" fillId="0" borderId="0" xfId="0" applyNumberFormat="1"/>
    <xf numFmtId="9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217418</xdr:colOff>
      <xdr:row>2</xdr:row>
      <xdr:rowOff>67296</xdr:rowOff>
    </xdr:from>
    <xdr:to>
      <xdr:col>3</xdr:col>
      <xdr:colOff>372717</xdr:colOff>
      <xdr:row>7</xdr:row>
      <xdr:rowOff>77650</xdr:rowOff>
    </xdr:to>
    <xdr:sp macro="" textlink="">
      <xdr:nvSpPr>
        <xdr:cNvPr id="3" name="Cube 2"/>
        <xdr:cNvSpPr/>
      </xdr:nvSpPr>
      <xdr:spPr>
        <a:xfrm>
          <a:off x="217418" y="450367"/>
          <a:ext cx="1987826" cy="968030"/>
        </a:xfrm>
        <a:prstGeom prst="cub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455543</xdr:colOff>
      <xdr:row>12</xdr:row>
      <xdr:rowOff>15530</xdr:rowOff>
    </xdr:from>
    <xdr:to>
      <xdr:col>4</xdr:col>
      <xdr:colOff>512486</xdr:colOff>
      <xdr:row>18</xdr:row>
      <xdr:rowOff>72473</xdr:rowOff>
    </xdr:to>
    <xdr:sp macro="" textlink="">
      <xdr:nvSpPr>
        <xdr:cNvPr id="4" name="Rectangle 3"/>
        <xdr:cNvSpPr/>
      </xdr:nvSpPr>
      <xdr:spPr>
        <a:xfrm>
          <a:off x="2898913" y="2313954"/>
          <a:ext cx="56943" cy="120615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519940</xdr:colOff>
      <xdr:row>12</xdr:row>
      <xdr:rowOff>12632</xdr:rowOff>
    </xdr:from>
    <xdr:to>
      <xdr:col>5</xdr:col>
      <xdr:colOff>274362</xdr:colOff>
      <xdr:row>18</xdr:row>
      <xdr:rowOff>69575</xdr:rowOff>
    </xdr:to>
    <xdr:sp macro="" textlink="">
      <xdr:nvSpPr>
        <xdr:cNvPr id="5" name="Rectangle 4"/>
        <xdr:cNvSpPr/>
      </xdr:nvSpPr>
      <xdr:spPr>
        <a:xfrm>
          <a:off x="2963310" y="2311056"/>
          <a:ext cx="365264" cy="1206155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284716</xdr:colOff>
      <xdr:row>12</xdr:row>
      <xdr:rowOff>25884</xdr:rowOff>
    </xdr:from>
    <xdr:to>
      <xdr:col>5</xdr:col>
      <xdr:colOff>445191</xdr:colOff>
      <xdr:row>18</xdr:row>
      <xdr:rowOff>82827</xdr:rowOff>
    </xdr:to>
    <xdr:sp macro="" textlink="">
      <xdr:nvSpPr>
        <xdr:cNvPr id="6" name="Rectangle 5"/>
        <xdr:cNvSpPr/>
      </xdr:nvSpPr>
      <xdr:spPr>
        <a:xfrm>
          <a:off x="3338928" y="2324308"/>
          <a:ext cx="160475" cy="120615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450367</xdr:colOff>
      <xdr:row>12</xdr:row>
      <xdr:rowOff>25884</xdr:rowOff>
    </xdr:from>
    <xdr:to>
      <xdr:col>5</xdr:col>
      <xdr:colOff>507310</xdr:colOff>
      <xdr:row>18</xdr:row>
      <xdr:rowOff>82827</xdr:rowOff>
    </xdr:to>
    <xdr:sp macro="" textlink="">
      <xdr:nvSpPr>
        <xdr:cNvPr id="7" name="Rectangle 6"/>
        <xdr:cNvSpPr/>
      </xdr:nvSpPr>
      <xdr:spPr>
        <a:xfrm>
          <a:off x="3504579" y="2324308"/>
          <a:ext cx="56943" cy="1206155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269184</xdr:colOff>
          <xdr:row>12</xdr:row>
          <xdr:rowOff>77649</xdr:rowOff>
        </xdr:from>
        <xdr:to>
          <xdr:col>11</xdr:col>
          <xdr:colOff>58392</xdr:colOff>
          <xdr:row>17</xdr:row>
          <xdr:rowOff>134799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109123</xdr:colOff>
          <xdr:row>18</xdr:row>
          <xdr:rowOff>81790</xdr:rowOff>
        </xdr:from>
        <xdr:to>
          <xdr:col>10</xdr:col>
          <xdr:colOff>567919</xdr:colOff>
          <xdr:row>21</xdr:row>
          <xdr:rowOff>88003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543546</xdr:colOff>
      <xdr:row>4</xdr:row>
      <xdr:rowOff>160476</xdr:rowOff>
    </xdr:from>
    <xdr:to>
      <xdr:col>1</xdr:col>
      <xdr:colOff>134593</xdr:colOff>
      <xdr:row>6</xdr:row>
      <xdr:rowOff>144946</xdr:rowOff>
    </xdr:to>
    <xdr:sp macro="" textlink="">
      <xdr:nvSpPr>
        <xdr:cNvPr id="8" name="Rectangle 7"/>
        <xdr:cNvSpPr/>
      </xdr:nvSpPr>
      <xdr:spPr>
        <a:xfrm>
          <a:off x="543546" y="926617"/>
          <a:ext cx="201889" cy="367541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>
            <a:ln>
              <a:solidFill>
                <a:srgbClr val="FF0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1</xdr:col>
      <xdr:colOff>494058</xdr:colOff>
      <xdr:row>4</xdr:row>
      <xdr:rowOff>157577</xdr:rowOff>
    </xdr:from>
    <xdr:to>
      <xdr:col>2</xdr:col>
      <xdr:colOff>48868</xdr:colOff>
      <xdr:row>6</xdr:row>
      <xdr:rowOff>142047</xdr:rowOff>
    </xdr:to>
    <xdr:sp macro="" textlink="">
      <xdr:nvSpPr>
        <xdr:cNvPr id="12" name="Rectangle 11"/>
        <xdr:cNvSpPr/>
      </xdr:nvSpPr>
      <xdr:spPr>
        <a:xfrm>
          <a:off x="1104900" y="923718"/>
          <a:ext cx="201889" cy="367541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>
            <a:ln>
              <a:solidFill>
                <a:srgbClr val="FF0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2</xdr:col>
      <xdr:colOff>667164</xdr:colOff>
      <xdr:row>5</xdr:row>
      <xdr:rowOff>87382</xdr:rowOff>
    </xdr:from>
    <xdr:to>
      <xdr:col>2</xdr:col>
      <xdr:colOff>869053</xdr:colOff>
      <xdr:row>7</xdr:row>
      <xdr:rowOff>71853</xdr:rowOff>
    </xdr:to>
    <xdr:sp macro="" textlink="">
      <xdr:nvSpPr>
        <xdr:cNvPr id="13" name="Rectangle 12"/>
        <xdr:cNvSpPr/>
      </xdr:nvSpPr>
      <xdr:spPr>
        <a:xfrm>
          <a:off x="1925085" y="1045059"/>
          <a:ext cx="201889" cy="367541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>
            <a:ln>
              <a:solidFill>
                <a:srgbClr val="FF0000"/>
              </a:solidFill>
            </a:ln>
            <a:solidFill>
              <a:srgbClr val="FFC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4"/>
  <sheetViews>
    <sheetView tabSelected="1" zoomScale="184" zoomScaleNormal="184" workbookViewId="0"/>
  </sheetViews>
  <sheetFormatPr defaultRowHeight="15" x14ac:dyDescent="0.25"/>
  <cols>
    <col min="2" max="2" width="9.7109375" customWidth="1"/>
    <col min="3" max="3" width="16.28515625" customWidth="1"/>
    <col min="10" max="10" width="11.42578125" customWidth="1"/>
  </cols>
  <sheetData>
    <row r="1" spans="1:6" x14ac:dyDescent="0.25">
      <c r="A1" s="2" t="s">
        <v>0</v>
      </c>
    </row>
    <row r="5" spans="1:6" x14ac:dyDescent="0.25">
      <c r="D5" s="1" t="s">
        <v>4</v>
      </c>
      <c r="E5">
        <v>4</v>
      </c>
      <c r="F5" t="s">
        <v>2</v>
      </c>
    </row>
    <row r="7" spans="1:6" x14ac:dyDescent="0.25">
      <c r="D7" s="1" t="s">
        <v>3</v>
      </c>
      <c r="E7">
        <v>5</v>
      </c>
      <c r="F7" t="s">
        <v>2</v>
      </c>
    </row>
    <row r="9" spans="1:6" x14ac:dyDescent="0.25">
      <c r="A9" t="s">
        <v>1</v>
      </c>
      <c r="B9">
        <v>10</v>
      </c>
      <c r="C9" t="s">
        <v>2</v>
      </c>
    </row>
    <row r="10" spans="1:6" x14ac:dyDescent="0.25">
      <c r="A10" s="4" t="s">
        <v>5</v>
      </c>
      <c r="B10" s="4">
        <f>B9*E5*2+E7*E5*2+B9*E7</f>
        <v>170</v>
      </c>
      <c r="C10" s="4" t="s">
        <v>6</v>
      </c>
    </row>
    <row r="11" spans="1:6" x14ac:dyDescent="0.25">
      <c r="A11" t="s">
        <v>7</v>
      </c>
      <c r="B11">
        <f>B9*E7*E5</f>
        <v>200</v>
      </c>
      <c r="C11" t="s">
        <v>8</v>
      </c>
    </row>
    <row r="13" spans="1:6" x14ac:dyDescent="0.25">
      <c r="A13" t="s">
        <v>9</v>
      </c>
    </row>
    <row r="14" spans="1:6" x14ac:dyDescent="0.25">
      <c r="A14" t="s">
        <v>10</v>
      </c>
      <c r="B14" t="s">
        <v>11</v>
      </c>
      <c r="C14" t="s">
        <v>17</v>
      </c>
      <c r="D14" t="s">
        <v>22</v>
      </c>
    </row>
    <row r="15" spans="1:6" x14ac:dyDescent="0.25">
      <c r="A15">
        <v>15</v>
      </c>
      <c r="B15" t="s">
        <v>12</v>
      </c>
      <c r="C15">
        <v>1.4</v>
      </c>
      <c r="D15">
        <f>(A15/1000)/C15</f>
        <v>1.0714285714285714E-2</v>
      </c>
    </row>
    <row r="16" spans="1:6" x14ac:dyDescent="0.25">
      <c r="A16">
        <v>250</v>
      </c>
      <c r="B16" t="s">
        <v>13</v>
      </c>
      <c r="C16">
        <v>0.36</v>
      </c>
      <c r="D16">
        <f t="shared" ref="D16:D18" si="0">(A16/1000)/C16</f>
        <v>0.69444444444444442</v>
      </c>
    </row>
    <row r="17" spans="1:14" x14ac:dyDescent="0.25">
      <c r="A17">
        <v>100</v>
      </c>
      <c r="B17" t="s">
        <v>14</v>
      </c>
      <c r="C17">
        <v>0.04</v>
      </c>
      <c r="D17">
        <f t="shared" si="0"/>
        <v>2.5</v>
      </c>
    </row>
    <row r="18" spans="1:14" x14ac:dyDescent="0.25">
      <c r="A18">
        <v>25</v>
      </c>
      <c r="B18" t="s">
        <v>15</v>
      </c>
      <c r="C18">
        <v>1.2</v>
      </c>
      <c r="D18">
        <f t="shared" si="0"/>
        <v>2.0833333333333336E-2</v>
      </c>
    </row>
    <row r="19" spans="1:14" x14ac:dyDescent="0.25">
      <c r="A19" t="s">
        <v>16</v>
      </c>
    </row>
    <row r="20" spans="1:14" x14ac:dyDescent="0.25">
      <c r="A20" t="s">
        <v>18</v>
      </c>
      <c r="B20">
        <v>8</v>
      </c>
      <c r="C20" t="s">
        <v>19</v>
      </c>
      <c r="D20">
        <f>1/B20</f>
        <v>0.125</v>
      </c>
    </row>
    <row r="21" spans="1:14" x14ac:dyDescent="0.25">
      <c r="A21" t="s">
        <v>20</v>
      </c>
      <c r="B21">
        <v>20</v>
      </c>
      <c r="C21" t="s">
        <v>19</v>
      </c>
      <c r="D21">
        <f>1/B21</f>
        <v>0.05</v>
      </c>
    </row>
    <row r="22" spans="1:14" x14ac:dyDescent="0.25">
      <c r="C22" s="1" t="s">
        <v>21</v>
      </c>
      <c r="D22">
        <f>SUM(D15:D21)</f>
        <v>3.4009920634920632</v>
      </c>
    </row>
    <row r="23" spans="1:14" x14ac:dyDescent="0.25">
      <c r="C23" s="3" t="s">
        <v>23</v>
      </c>
      <c r="D23" s="4">
        <f>1/D22</f>
        <v>0.29403185345079053</v>
      </c>
      <c r="E23" s="4" t="s">
        <v>19</v>
      </c>
      <c r="G23" s="4" t="s">
        <v>27</v>
      </c>
      <c r="H23" s="4">
        <f>U*S*(Tin-Tout)</f>
        <v>1249.6353771658598</v>
      </c>
      <c r="I23" s="4" t="s">
        <v>28</v>
      </c>
      <c r="J23" s="4" t="s">
        <v>29</v>
      </c>
    </row>
    <row r="25" spans="1:14" x14ac:dyDescent="0.25">
      <c r="A25" t="s">
        <v>24</v>
      </c>
      <c r="B25">
        <v>20</v>
      </c>
      <c r="C25" t="s">
        <v>25</v>
      </c>
      <c r="G25" s="4" t="s">
        <v>47</v>
      </c>
      <c r="H25" s="4"/>
      <c r="I25" s="4"/>
      <c r="J25" s="4"/>
      <c r="K25" s="4">
        <f>Mpunto*cparia*(Tin-Tout)</f>
        <v>850</v>
      </c>
      <c r="L25" s="4" t="s">
        <v>28</v>
      </c>
      <c r="M25" s="4" t="s">
        <v>48</v>
      </c>
      <c r="N25" s="5"/>
    </row>
    <row r="26" spans="1:14" x14ac:dyDescent="0.25">
      <c r="A26" t="s">
        <v>26</v>
      </c>
      <c r="B26">
        <v>-5</v>
      </c>
      <c r="C26" t="s">
        <v>25</v>
      </c>
    </row>
    <row r="27" spans="1:14" x14ac:dyDescent="0.25">
      <c r="G27" s="4" t="s">
        <v>49</v>
      </c>
      <c r="H27" s="5"/>
      <c r="I27" s="5"/>
      <c r="J27" s="5"/>
      <c r="K27" s="4">
        <f>H23+K25</f>
        <v>2099.6353771658596</v>
      </c>
      <c r="L27" s="4" t="s">
        <v>28</v>
      </c>
    </row>
    <row r="28" spans="1:14" x14ac:dyDescent="0.25">
      <c r="A28" t="s">
        <v>30</v>
      </c>
    </row>
    <row r="29" spans="1:14" x14ac:dyDescent="0.25">
      <c r="A29" t="s">
        <v>31</v>
      </c>
    </row>
    <row r="30" spans="1:14" x14ac:dyDescent="0.25">
      <c r="A30" t="s">
        <v>32</v>
      </c>
      <c r="B30" t="s">
        <v>33</v>
      </c>
    </row>
    <row r="31" spans="1:14" x14ac:dyDescent="0.25">
      <c r="A31" t="s">
        <v>34</v>
      </c>
      <c r="B31" t="s">
        <v>35</v>
      </c>
    </row>
    <row r="32" spans="1:14" x14ac:dyDescent="0.25">
      <c r="A32" t="s">
        <v>36</v>
      </c>
      <c r="B32" t="s">
        <v>37</v>
      </c>
    </row>
    <row r="33" spans="1:7" x14ac:dyDescent="0.25">
      <c r="A33" t="s">
        <v>38</v>
      </c>
      <c r="B33">
        <f>0.5*V</f>
        <v>100</v>
      </c>
      <c r="C33" t="s">
        <v>39</v>
      </c>
      <c r="D33">
        <f>B33/3600</f>
        <v>2.7777777777777776E-2</v>
      </c>
      <c r="E33" t="s">
        <v>40</v>
      </c>
    </row>
    <row r="34" spans="1:7" x14ac:dyDescent="0.25">
      <c r="A34" t="s">
        <v>44</v>
      </c>
      <c r="D34" s="2">
        <f>Vpunto*Rho</f>
        <v>3.3333333333333333E-2</v>
      </c>
      <c r="E34" s="2" t="s">
        <v>41</v>
      </c>
    </row>
    <row r="35" spans="1:7" x14ac:dyDescent="0.25">
      <c r="A35" t="s">
        <v>42</v>
      </c>
      <c r="C35">
        <v>1.2</v>
      </c>
      <c r="D35" t="s">
        <v>43</v>
      </c>
    </row>
    <row r="36" spans="1:7" x14ac:dyDescent="0.25">
      <c r="A36" t="s">
        <v>45</v>
      </c>
      <c r="B36">
        <v>1020</v>
      </c>
      <c r="C36" t="s">
        <v>46</v>
      </c>
    </row>
    <row r="38" spans="1:7" x14ac:dyDescent="0.25">
      <c r="A38" s="2" t="s">
        <v>50</v>
      </c>
      <c r="F38" t="s">
        <v>53</v>
      </c>
    </row>
    <row r="39" spans="1:7" x14ac:dyDescent="0.25">
      <c r="A39" t="s">
        <v>51</v>
      </c>
      <c r="C39" t="s">
        <v>52</v>
      </c>
      <c r="D39">
        <f>K27</f>
        <v>2099.6353771658596</v>
      </c>
      <c r="E39" t="s">
        <v>28</v>
      </c>
      <c r="F39" s="6">
        <v>1</v>
      </c>
    </row>
    <row r="40" spans="1:7" x14ac:dyDescent="0.25">
      <c r="A40" t="s">
        <v>54</v>
      </c>
      <c r="C40" t="s">
        <v>52</v>
      </c>
      <c r="D40">
        <f>K27/F40</f>
        <v>10498.176885829298</v>
      </c>
      <c r="E40" t="s">
        <v>28</v>
      </c>
      <c r="F40" s="6">
        <v>0.2</v>
      </c>
    </row>
    <row r="41" spans="1:7" x14ac:dyDescent="0.25">
      <c r="A41" t="s">
        <v>55</v>
      </c>
      <c r="C41" t="s">
        <v>52</v>
      </c>
      <c r="D41">
        <f>K27/F41</f>
        <v>3499.3922952764328</v>
      </c>
      <c r="E41" t="s">
        <v>28</v>
      </c>
      <c r="F41" s="6">
        <v>0.6</v>
      </c>
    </row>
    <row r="42" spans="1:7" x14ac:dyDescent="0.25">
      <c r="A42" t="s">
        <v>56</v>
      </c>
      <c r="C42" t="s">
        <v>52</v>
      </c>
      <c r="D42">
        <f>K27/F42</f>
        <v>2470.1592672539527</v>
      </c>
      <c r="E42" t="s">
        <v>28</v>
      </c>
      <c r="F42" s="6">
        <v>0.85</v>
      </c>
    </row>
    <row r="43" spans="1:7" x14ac:dyDescent="0.25">
      <c r="A43" t="s">
        <v>57</v>
      </c>
      <c r="C43" t="s">
        <v>52</v>
      </c>
      <c r="D43">
        <f>K27/F43</f>
        <v>1944.1068307091291</v>
      </c>
      <c r="E43" t="s">
        <v>28</v>
      </c>
      <c r="F43" s="6">
        <v>1.08</v>
      </c>
      <c r="G43" t="s">
        <v>58</v>
      </c>
    </row>
    <row r="44" spans="1:7" x14ac:dyDescent="0.25">
      <c r="A44" s="5" t="s">
        <v>59</v>
      </c>
      <c r="B44" s="5"/>
      <c r="C44" s="5" t="s">
        <v>52</v>
      </c>
      <c r="D44" s="5">
        <f>K27/F44</f>
        <v>599.89582204738849</v>
      </c>
      <c r="E44" s="5" t="s">
        <v>28</v>
      </c>
      <c r="F44" s="7">
        <v>3.5</v>
      </c>
      <c r="G44" s="5" t="s">
        <v>60</v>
      </c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r:id="rId5">
            <anchor moveWithCells="1" sizeWithCells="1">
              <from>
                <xdr:col>6</xdr:col>
                <xdr:colOff>266700</xdr:colOff>
                <xdr:row>12</xdr:row>
                <xdr:rowOff>76200</xdr:rowOff>
              </from>
              <to>
                <xdr:col>11</xdr:col>
                <xdr:colOff>57150</xdr:colOff>
                <xdr:row>17</xdr:row>
                <xdr:rowOff>133350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7" r:id="rId6">
          <objectPr defaultSize="0" autoPict="0" r:id="rId7">
            <anchor moveWithCells="1">
              <from>
                <xdr:col>6</xdr:col>
                <xdr:colOff>104775</xdr:colOff>
                <xdr:row>18</xdr:row>
                <xdr:rowOff>85725</xdr:rowOff>
              </from>
              <to>
                <xdr:col>10</xdr:col>
                <xdr:colOff>561975</xdr:colOff>
                <xdr:row>21</xdr:row>
                <xdr:rowOff>85725</xdr:rowOff>
              </to>
            </anchor>
          </objectPr>
        </oleObject>
      </mc:Choice>
      <mc:Fallback>
        <oleObject progId="Equation.3" shapeId="1027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Sheet1</vt:lpstr>
      <vt:lpstr>cparia</vt:lpstr>
      <vt:lpstr>Mpunto</vt:lpstr>
      <vt:lpstr>Rho</vt:lpstr>
      <vt:lpstr>S</vt:lpstr>
      <vt:lpstr>Tin</vt:lpstr>
      <vt:lpstr>Tout</vt:lpstr>
      <vt:lpstr>U</vt:lpstr>
      <vt:lpstr>V</vt:lpstr>
      <vt:lpstr>Vpunto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2020-03-17T09:35:07Z</dcterms:created>
  <dcterms:modified xsi:type="dcterms:W3CDTF">2020-03-17T10:59:43Z</dcterms:modified>
</cp:coreProperties>
</file>