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Farina\My Documents\Esami\10-07-2015\"/>
    </mc:Choice>
  </mc:AlternateContent>
  <bookViews>
    <workbookView xWindow="2064" yWindow="0" windowWidth="22008" windowHeight="10908"/>
  </bookViews>
  <sheets>
    <sheet name="Fisica Tecnica Ambientale" sheetId="1" r:id="rId1"/>
  </sheets>
  <definedNames>
    <definedName name="A">'Fisica Tecnica Ambientale'!$A$44</definedName>
    <definedName name="AA">#REF!</definedName>
    <definedName name="B">'Fisica Tecnica Ambientale'!$B$44</definedName>
    <definedName name="BB">#REF!</definedName>
    <definedName name="CC">'Fisica Tecnica Ambientale'!$C$44</definedName>
    <definedName name="CCC">'Fisica Tecnica Ambientale'!$B$66</definedName>
    <definedName name="COP">'Fisica Tecnica Ambientale'!#REF!</definedName>
    <definedName name="cp">'Fisica Tecnica Ambientale'!$B$81</definedName>
    <definedName name="Cx">#REF!</definedName>
    <definedName name="D">'Fisica Tecnica Ambientale'!$D$44</definedName>
    <definedName name="DD">#REF!</definedName>
    <definedName name="Delta">#REF!</definedName>
    <definedName name="E">'Fisica Tecnica Ambientale'!$E$44</definedName>
    <definedName name="EE">#REF!</definedName>
    <definedName name="F">'Fisica Tecnica Ambientale'!$F$44</definedName>
    <definedName name="FF">#REF!</definedName>
    <definedName name="fr">'Fisica Tecnica Ambientale'!#REF!</definedName>
    <definedName name="I">'Fisica Tecnica Ambientale'!#REF!</definedName>
    <definedName name="LProsa">#REF!</definedName>
    <definedName name="Lw">#REF!</definedName>
    <definedName name="M">'Fisica Tecnica Ambientale'!$B$79</definedName>
    <definedName name="Maria">'Fisica Tecnica Ambientale'!$B$79</definedName>
    <definedName name="mat">'Fisica Tecnica Ambientale'!$B$3</definedName>
    <definedName name="matt">#REF!</definedName>
    <definedName name="Nstud">'Fisica Tecnica Ambientale'!$B$64</definedName>
    <definedName name="Q">'Fisica Tecnica Ambientale'!$B$80</definedName>
    <definedName name="Qpunto">'Fisica Tecnica Ambientale'!#REF!</definedName>
    <definedName name="QQ">#REF!</definedName>
    <definedName name="Rho">'Fisica Tecnica Ambientale'!#REF!</definedName>
    <definedName name="RR">'Fisica Tecnica Ambientale'!#REF!</definedName>
    <definedName name="rrr">#REF!</definedName>
    <definedName name="s">'Fisica Tecnica Ambientale'!#REF!</definedName>
    <definedName name="Sigma">'Fisica Tecnica Ambientale'!#REF!</definedName>
    <definedName name="T">'Fisica Tecnica Ambientale'!$B$83</definedName>
    <definedName name="V">'Fisica Tecnica Ambientale'!$B$75</definedName>
    <definedName name="W">'Fisica Tecnica Ambientale'!#REF!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2" i="1" l="1"/>
  <c r="B80" i="1"/>
  <c r="B72" i="1"/>
  <c r="B70" i="1"/>
  <c r="D40" i="1"/>
  <c r="B66" i="1"/>
  <c r="B57" i="1"/>
  <c r="A44" i="1" l="1"/>
  <c r="B44" i="1" l="1"/>
  <c r="C44" i="1" s="1"/>
  <c r="D44" i="1" l="1"/>
  <c r="B52" i="1" l="1"/>
  <c r="E68" i="1"/>
  <c r="E69" i="1" s="1"/>
  <c r="E44" i="1"/>
  <c r="B77" i="1"/>
  <c r="B58" i="1" l="1"/>
  <c r="B60" i="1" s="1"/>
  <c r="B68" i="1"/>
  <c r="B69" i="1" s="1"/>
  <c r="B76" i="1"/>
  <c r="B48" i="1"/>
  <c r="F44" i="1"/>
  <c r="B59" i="1" l="1"/>
  <c r="B61" i="1" s="1"/>
  <c r="C39" i="1" s="1"/>
  <c r="B65" i="1"/>
  <c r="B71" i="1"/>
  <c r="C40" i="1" s="1"/>
  <c r="B53" i="1"/>
  <c r="B54" i="1" s="1"/>
  <c r="C38" i="1" s="1"/>
  <c r="B47" i="1"/>
  <c r="B49" i="1" s="1"/>
  <c r="C37" i="1" s="1"/>
  <c r="B75" i="1"/>
  <c r="B78" i="1"/>
  <c r="B79" i="1" l="1"/>
  <c r="B83" i="1" s="1"/>
  <c r="C41" i="1" s="1"/>
</calcChain>
</file>

<file path=xl/sharedStrings.xml><?xml version="1.0" encoding="utf-8"?>
<sst xmlns="http://schemas.openxmlformats.org/spreadsheetml/2006/main" count="122" uniqueCount="98">
  <si>
    <t>Matricola</t>
  </si>
  <si>
    <t>Ammesse risposte multiple</t>
  </si>
  <si>
    <t>Una sola risposta</t>
  </si>
  <si>
    <t>W =</t>
  </si>
  <si>
    <t>T =</t>
  </si>
  <si>
    <t>A</t>
  </si>
  <si>
    <t>W</t>
  </si>
  <si>
    <t>dB</t>
  </si>
  <si>
    <t>°C</t>
  </si>
  <si>
    <t>Calcoli</t>
  </si>
  <si>
    <t>B</t>
  </si>
  <si>
    <t>C</t>
  </si>
  <si>
    <t>D</t>
  </si>
  <si>
    <t>E</t>
  </si>
  <si>
    <t>F</t>
  </si>
  <si>
    <t>Qpunto =</t>
  </si>
  <si>
    <t>kW</t>
  </si>
  <si>
    <t>Esercizio 1</t>
  </si>
  <si>
    <t>Esercizio 2</t>
  </si>
  <si>
    <t>Esercizio 3</t>
  </si>
  <si>
    <t>Rho =</t>
  </si>
  <si>
    <t>m</t>
  </si>
  <si>
    <t>Esercizio 4</t>
  </si>
  <si>
    <t>Esercizio 5</t>
  </si>
  <si>
    <t>V =</t>
  </si>
  <si>
    <t>m3</t>
  </si>
  <si>
    <t>T1 =</t>
  </si>
  <si>
    <t>kg/mc</t>
  </si>
  <si>
    <t>Maria =</t>
  </si>
  <si>
    <t>Q =</t>
  </si>
  <si>
    <t>J</t>
  </si>
  <si>
    <t>cp aria =</t>
  </si>
  <si>
    <t>J/kgK</t>
  </si>
  <si>
    <t>Delta T =</t>
  </si>
  <si>
    <t>T2 =</t>
  </si>
  <si>
    <t>Lw =</t>
  </si>
  <si>
    <t>m2</t>
  </si>
  <si>
    <t>s</t>
  </si>
  <si>
    <t>S =</t>
  </si>
  <si>
    <t>Fisica Tecnica Ambientale - 10/07/2015</t>
  </si>
  <si>
    <t>Quale delle seguenti apparecchiature effettua conversione di energia da una forma ad una altra?</t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</si>
  <si>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Caldaia a gas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</si>
  <si>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Scambiatore di calore acqua-acqua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</si>
  <si>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Lampadina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</si>
  <si>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Altoparlante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</si>
  <si>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Microfono a condensatore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</si>
  <si>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Motore elettrico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</si>
  <si>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Motore a scoppio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</si>
  <si>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Trasformatore</t>
    </r>
  </si>
  <si>
    <t>Quale è la corretta definizione di “decipol”</t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</si>
  <si>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decipol è l’unità di misura della concentrazione di sostanze inquinanti in un ambiente chiuso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</si>
  <si>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decipol è una scala logaritmica applicabile a diverse grandezze fisiche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</si>
  <si>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decipol rappresenta la qualità dell’aria percepita all’interno di un ambiente chiuso avente un volume di 10 m</t>
    </r>
    <r>
      <rPr>
        <vertAlign val="superscript"/>
        <sz val="9"/>
        <color rgb="FF000000"/>
        <rFont val="Arial"/>
        <family val="2"/>
      </rPr>
      <t>3</t>
    </r>
    <r>
      <rPr>
        <sz val="9"/>
        <color rgb="FF000000"/>
        <rFont val="Arial"/>
        <family val="2"/>
      </rPr>
      <t>, in cui è presente una persona seduta, che emette 1 olf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</si>
  <si>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decipol rappresenta la qualità dell’aria percepita all’interno di un ambiente chiuso avente un ricambio d’aria di 10 l/s, in cui è presente una persona seduta, che emette 1 olf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</si>
  <si>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decipol è dato dal rapporto fra numero di olf immessi in un ambiente e ricambio orario in l/s</t>
    </r>
  </si>
  <si>
    <t>Cosa si intende per “coeff. di assorbimento acustico Alfa Sabine” ?</t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</si>
  <si>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rapporto fra energia assorbita all’interno di una parete  e l’energia incidente (Wa/Winc)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</si>
  <si>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complemento ad 1 del coeff. di riflessione (α=1-r), e dunque è un valore sempre minore di 1.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</si>
  <si>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Una grandezza sperimentale empirica, ricavata usando la formula di Sabine, per cui può risultare maggiore di 1.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</si>
  <si>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La somma di energia assorbita ed energia trasmessa (α=a+t),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</si>
  <si>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valore del coeff. di assorbimento acustico apparente α, misurato entro un tubo ad onde piane.</t>
    </r>
  </si>
  <si>
    <t>Quali sono i vantaggi forniti dal teleriscaldamento rispetto ad una caldaia a condensazione a gas?</t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</si>
  <si>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Si hanno incentivi fiscali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</si>
  <si>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La bolletta per il riscaldamento è inferiore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</si>
  <si>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Minori rischi di incendio o di intossicazione da monossido di carbonio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</si>
  <si>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Minor dispersione di calore nell’ambiente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</si>
  <si>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Minori emissioni inquinanti in atmosfera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</si>
  <si>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Possibilità di utilizzo di calore di recupero da impianti industriali, inceneritori rifiuti, etc.</t>
    </r>
  </si>
  <si>
    <t>Lp =</t>
  </si>
  <si>
    <t>A =</t>
  </si>
  <si>
    <t>kg</t>
  </si>
  <si>
    <t>Eff. =</t>
  </si>
  <si>
    <t>lm/W</t>
  </si>
  <si>
    <t>Phi =</t>
  </si>
  <si>
    <t>Q frig =</t>
  </si>
  <si>
    <t>T20 =</t>
  </si>
  <si>
    <t>Mu =</t>
  </si>
  <si>
    <t>L =</t>
  </si>
  <si>
    <t>Pa</t>
  </si>
  <si>
    <t>Phi1 =</t>
  </si>
  <si>
    <t>pv1 =</t>
  </si>
  <si>
    <t>Phi2 =</t>
  </si>
  <si>
    <t>psat2 =</t>
  </si>
  <si>
    <t>psat1 =</t>
  </si>
  <si>
    <t>pv2 =</t>
  </si>
  <si>
    <t>Dv =</t>
  </si>
  <si>
    <t>kg/m2hPa</t>
  </si>
  <si>
    <t>Qmv =</t>
  </si>
  <si>
    <t>kg/h</t>
  </si>
  <si>
    <t>Eff = Phi/W</t>
  </si>
  <si>
    <t>Eff = Qfrig/W</t>
  </si>
  <si>
    <t>A = 0.16*V/T</t>
  </si>
  <si>
    <t>Lp = Lw +10*log10(4/A)</t>
  </si>
  <si>
    <t>Qmv = (pv1-pv2)*Dv0/(L*μ)*S</t>
  </si>
  <si>
    <t>qmv =</t>
  </si>
  <si>
    <t>kg/m2h</t>
  </si>
  <si>
    <t>Q = M*cp*DeltaT</t>
  </si>
  <si>
    <t>DeltaT = Q/ (M*cp)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</si>
</sst>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9" formatCode="0.00000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000000"/>
      <name val="Wingdings"/>
      <charset val="2"/>
    </font>
    <font>
      <sz val="7"/>
      <color rgb="FF000000"/>
      <name val="Times New Roman"/>
      <family val="1"/>
    </font>
    <font>
      <vertAlign val="superscript"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4"/>
    </xf>
    <xf numFmtId="0" fontId="3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 indent="4"/>
    </xf>
    <xf numFmtId="0" fontId="0" fillId="0" borderId="0" xfId="0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0" fillId="2" borderId="0" xfId="0" applyFill="1"/>
    <xf numFmtId="169" fontId="1" fillId="0" borderId="0" xfId="0" applyNumberFormat="1" applyFont="1"/>
    <xf numFmtId="0" fontId="5" fillId="3" borderId="0" xfId="0" applyFont="1" applyFill="1" applyAlignment="1">
      <alignment horizontal="left" vertical="center" indent="4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topLeftCell="A74" zoomScale="160" zoomScaleNormal="160" workbookViewId="0">
      <selection activeCell="B83" sqref="B83"/>
    </sheetView>
  </sheetViews>
  <sheetFormatPr defaultRowHeight="13.2" x14ac:dyDescent="0.25"/>
  <cols>
    <col min="2" max="2" width="10" bestFit="1" customWidth="1"/>
  </cols>
  <sheetData>
    <row r="1" spans="1:10" x14ac:dyDescent="0.25">
      <c r="A1" s="7" t="s">
        <v>39</v>
      </c>
      <c r="B1" s="7"/>
    </row>
    <row r="2" spans="1:10" x14ac:dyDescent="0.25">
      <c r="A2" s="7"/>
      <c r="B2" s="7"/>
    </row>
    <row r="3" spans="1:10" x14ac:dyDescent="0.25">
      <c r="A3" s="7" t="s">
        <v>0</v>
      </c>
      <c r="B3" s="7">
        <v>255144</v>
      </c>
    </row>
    <row r="5" spans="1:10" x14ac:dyDescent="0.25">
      <c r="A5" s="4" t="s">
        <v>40</v>
      </c>
      <c r="J5" s="2" t="s">
        <v>1</v>
      </c>
    </row>
    <row r="6" spans="1:10" x14ac:dyDescent="0.25">
      <c r="A6" s="5" t="s">
        <v>41</v>
      </c>
      <c r="B6" s="9"/>
      <c r="C6" s="9"/>
      <c r="D6" s="9"/>
    </row>
    <row r="7" spans="1:10" x14ac:dyDescent="0.25">
      <c r="A7" s="11" t="s">
        <v>42</v>
      </c>
      <c r="B7" s="12"/>
      <c r="C7" s="12"/>
      <c r="D7" s="12"/>
    </row>
    <row r="8" spans="1:10" x14ac:dyDescent="0.25">
      <c r="A8" s="5" t="s">
        <v>43</v>
      </c>
      <c r="B8" s="9"/>
      <c r="C8" s="9"/>
      <c r="D8" s="9"/>
    </row>
    <row r="9" spans="1:10" x14ac:dyDescent="0.25">
      <c r="A9" s="5" t="s">
        <v>44</v>
      </c>
      <c r="B9" s="9"/>
      <c r="C9" s="9"/>
      <c r="D9" s="9"/>
    </row>
    <row r="10" spans="1:10" x14ac:dyDescent="0.25">
      <c r="A10" s="3" t="s">
        <v>45</v>
      </c>
    </row>
    <row r="11" spans="1:10" x14ac:dyDescent="0.25">
      <c r="A11" s="5" t="s">
        <v>46</v>
      </c>
      <c r="B11" s="9"/>
      <c r="C11" s="9"/>
      <c r="D11" s="9"/>
    </row>
    <row r="12" spans="1:10" x14ac:dyDescent="0.25">
      <c r="A12" s="5" t="s">
        <v>47</v>
      </c>
      <c r="B12" s="9"/>
      <c r="C12" s="9"/>
      <c r="D12" s="9"/>
    </row>
    <row r="13" spans="1:10" x14ac:dyDescent="0.25">
      <c r="A13" s="3" t="s">
        <v>48</v>
      </c>
    </row>
    <row r="14" spans="1:10" x14ac:dyDescent="0.25">
      <c r="A14" s="1"/>
    </row>
    <row r="15" spans="1:10" x14ac:dyDescent="0.25">
      <c r="A15" s="4" t="s">
        <v>49</v>
      </c>
      <c r="J15" s="2" t="s">
        <v>1</v>
      </c>
    </row>
    <row r="16" spans="1:10" x14ac:dyDescent="0.25">
      <c r="A16" s="3" t="s">
        <v>50</v>
      </c>
    </row>
    <row r="17" spans="1:15" x14ac:dyDescent="0.25">
      <c r="A17" s="3" t="s">
        <v>51</v>
      </c>
    </row>
    <row r="18" spans="1:15" x14ac:dyDescent="0.25">
      <c r="A18" s="3" t="s">
        <v>52</v>
      </c>
    </row>
    <row r="19" spans="1:15" x14ac:dyDescent="0.25">
      <c r="A19" s="5" t="s">
        <v>53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x14ac:dyDescent="0.25">
      <c r="A20" s="3" t="s">
        <v>54</v>
      </c>
    </row>
    <row r="21" spans="1:15" x14ac:dyDescent="0.25">
      <c r="A21" s="3"/>
    </row>
    <row r="22" spans="1:15" x14ac:dyDescent="0.25">
      <c r="A22" s="4" t="s">
        <v>55</v>
      </c>
      <c r="J22" s="2" t="s">
        <v>2</v>
      </c>
    </row>
    <row r="23" spans="1:15" x14ac:dyDescent="0.25">
      <c r="A23" s="3" t="s">
        <v>56</v>
      </c>
    </row>
    <row r="24" spans="1:15" x14ac:dyDescent="0.25">
      <c r="A24" s="3" t="s">
        <v>57</v>
      </c>
    </row>
    <row r="25" spans="1:15" x14ac:dyDescent="0.25">
      <c r="A25" s="5" t="s">
        <v>58</v>
      </c>
      <c r="B25" s="9"/>
      <c r="C25" s="9"/>
      <c r="D25" s="9"/>
      <c r="E25" s="9"/>
      <c r="F25" s="9"/>
      <c r="G25" s="9"/>
      <c r="H25" s="9"/>
      <c r="I25" s="9"/>
      <c r="J25" s="9"/>
    </row>
    <row r="26" spans="1:15" x14ac:dyDescent="0.25">
      <c r="A26" s="3" t="s">
        <v>59</v>
      </c>
    </row>
    <row r="27" spans="1:15" x14ac:dyDescent="0.25">
      <c r="A27" s="3" t="s">
        <v>60</v>
      </c>
    </row>
    <row r="28" spans="1:15" x14ac:dyDescent="0.25">
      <c r="A28" s="4"/>
    </row>
    <row r="29" spans="1:15" x14ac:dyDescent="0.25">
      <c r="A29" s="4" t="s">
        <v>61</v>
      </c>
      <c r="J29" s="2" t="s">
        <v>1</v>
      </c>
    </row>
    <row r="30" spans="1:15" x14ac:dyDescent="0.25">
      <c r="A30" s="3" t="s">
        <v>62</v>
      </c>
    </row>
    <row r="31" spans="1:15" x14ac:dyDescent="0.25">
      <c r="A31" s="3" t="s">
        <v>63</v>
      </c>
    </row>
    <row r="32" spans="1:15" x14ac:dyDescent="0.25">
      <c r="A32" s="5" t="s">
        <v>64</v>
      </c>
      <c r="B32" s="9"/>
      <c r="C32" s="9"/>
      <c r="D32" s="9"/>
      <c r="E32" s="9"/>
      <c r="F32" s="9"/>
      <c r="G32" s="9"/>
      <c r="H32" s="9"/>
    </row>
    <row r="33" spans="1:8" x14ac:dyDescent="0.25">
      <c r="A33" s="3" t="s">
        <v>65</v>
      </c>
    </row>
    <row r="34" spans="1:8" x14ac:dyDescent="0.25">
      <c r="A34" s="5" t="s">
        <v>66</v>
      </c>
      <c r="B34" s="9"/>
      <c r="C34" s="9"/>
      <c r="D34" s="9"/>
      <c r="E34" s="9"/>
      <c r="F34" s="9"/>
      <c r="G34" s="9"/>
      <c r="H34" s="9"/>
    </row>
    <row r="35" spans="1:8" x14ac:dyDescent="0.25">
      <c r="A35" s="5" t="s">
        <v>67</v>
      </c>
      <c r="B35" s="9"/>
      <c r="C35" s="9"/>
      <c r="D35" s="9"/>
      <c r="E35" s="9"/>
      <c r="F35" s="9"/>
      <c r="G35" s="9"/>
      <c r="H35" s="9"/>
    </row>
    <row r="37" spans="1:8" x14ac:dyDescent="0.25">
      <c r="A37" s="7">
        <v>1</v>
      </c>
      <c r="B37" s="7" t="s">
        <v>3</v>
      </c>
      <c r="C37" s="7">
        <f>B49</f>
        <v>13.461538461538462</v>
      </c>
      <c r="D37" s="7" t="s">
        <v>6</v>
      </c>
    </row>
    <row r="38" spans="1:8" x14ac:dyDescent="0.25">
      <c r="A38" s="7">
        <v>2</v>
      </c>
      <c r="B38" s="7" t="s">
        <v>3</v>
      </c>
      <c r="C38" s="7">
        <f>B54</f>
        <v>1.6666666666666667</v>
      </c>
      <c r="D38" s="7" t="s">
        <v>16</v>
      </c>
    </row>
    <row r="39" spans="1:8" x14ac:dyDescent="0.25">
      <c r="A39" s="7">
        <v>3</v>
      </c>
      <c r="B39" s="7" t="s">
        <v>68</v>
      </c>
      <c r="C39" s="8">
        <f>B61</f>
        <v>104</v>
      </c>
      <c r="D39" s="7" t="s">
        <v>7</v>
      </c>
    </row>
    <row r="40" spans="1:8" x14ac:dyDescent="0.25">
      <c r="A40" s="7">
        <v>4</v>
      </c>
      <c r="B40" s="7" t="s">
        <v>87</v>
      </c>
      <c r="C40" s="10">
        <f>B71</f>
        <v>1.8104237500000001E-3</v>
      </c>
      <c r="D40" s="7" t="str">
        <f>C71</f>
        <v>kg/h</v>
      </c>
    </row>
    <row r="41" spans="1:8" x14ac:dyDescent="0.25">
      <c r="A41" s="7">
        <v>5</v>
      </c>
      <c r="B41" s="7" t="s">
        <v>4</v>
      </c>
      <c r="C41" s="8">
        <f>T</f>
        <v>6.1468993546945754</v>
      </c>
      <c r="D41" s="7" t="s">
        <v>8</v>
      </c>
    </row>
    <row r="42" spans="1:8" x14ac:dyDescent="0.25">
      <c r="A42" t="s">
        <v>9</v>
      </c>
    </row>
    <row r="43" spans="1:8" x14ac:dyDescent="0.25">
      <c r="A43" s="6" t="s">
        <v>5</v>
      </c>
      <c r="B43" s="6" t="s">
        <v>10</v>
      </c>
      <c r="C43" s="6" t="s">
        <v>11</v>
      </c>
      <c r="D43" s="6" t="s">
        <v>12</v>
      </c>
      <c r="E43" s="6" t="s">
        <v>13</v>
      </c>
      <c r="F43" s="6" t="s">
        <v>14</v>
      </c>
    </row>
    <row r="44" spans="1:8" x14ac:dyDescent="0.25">
      <c r="A44" s="6">
        <f>INT(mat/100000)</f>
        <v>2</v>
      </c>
      <c r="B44" s="6">
        <f>INT((mat-100000*A44)/10000)</f>
        <v>5</v>
      </c>
      <c r="C44" s="6">
        <f>INT((mat-A44*100000-B44*10000)/1000)</f>
        <v>5</v>
      </c>
      <c r="D44" s="6">
        <f>INT((mat-A44*100000-B44*10000-C44*1000)/100)</f>
        <v>1</v>
      </c>
      <c r="E44" s="6">
        <f>INT((mat-A44*100000-B44*10000-C44*1000-D44*100)/10)</f>
        <v>4</v>
      </c>
      <c r="F44" s="6">
        <f>INT((mat-A44*100000-B44*10000-C44*1000-D44*100-E44*10))</f>
        <v>4</v>
      </c>
    </row>
    <row r="46" spans="1:8" x14ac:dyDescent="0.25">
      <c r="A46" s="7" t="s">
        <v>17</v>
      </c>
    </row>
    <row r="47" spans="1:8" x14ac:dyDescent="0.25">
      <c r="A47" t="s">
        <v>71</v>
      </c>
      <c r="B47">
        <f>100+F</f>
        <v>104</v>
      </c>
      <c r="C47" t="s">
        <v>72</v>
      </c>
    </row>
    <row r="48" spans="1:8" x14ac:dyDescent="0.25">
      <c r="A48" t="s">
        <v>73</v>
      </c>
      <c r="B48">
        <f>(10+E)*100</f>
        <v>1400</v>
      </c>
      <c r="C48" t="s">
        <v>72</v>
      </c>
      <c r="D48" t="s">
        <v>89</v>
      </c>
    </row>
    <row r="49" spans="1:4" x14ac:dyDescent="0.25">
      <c r="A49" s="7" t="s">
        <v>3</v>
      </c>
      <c r="B49" s="7">
        <f>B48/B47</f>
        <v>13.461538461538462</v>
      </c>
      <c r="C49" s="7" t="s">
        <v>6</v>
      </c>
    </row>
    <row r="51" spans="1:4" x14ac:dyDescent="0.25">
      <c r="A51" s="7" t="s">
        <v>18</v>
      </c>
    </row>
    <row r="52" spans="1:4" x14ac:dyDescent="0.25">
      <c r="A52" t="s">
        <v>74</v>
      </c>
      <c r="B52">
        <f>3+D</f>
        <v>4</v>
      </c>
      <c r="C52" t="s">
        <v>16</v>
      </c>
    </row>
    <row r="53" spans="1:4" x14ac:dyDescent="0.25">
      <c r="A53" t="s">
        <v>71</v>
      </c>
      <c r="B53">
        <f>2+F/10</f>
        <v>2.4</v>
      </c>
      <c r="D53" t="s">
        <v>90</v>
      </c>
    </row>
    <row r="54" spans="1:4" x14ac:dyDescent="0.25">
      <c r="A54" s="7" t="s">
        <v>3</v>
      </c>
      <c r="B54" s="7">
        <f>B52/B53</f>
        <v>1.6666666666666667</v>
      </c>
      <c r="C54" s="7" t="s">
        <v>16</v>
      </c>
    </row>
    <row r="56" spans="1:4" x14ac:dyDescent="0.25">
      <c r="A56" s="7" t="s">
        <v>19</v>
      </c>
    </row>
    <row r="57" spans="1:4" x14ac:dyDescent="0.25">
      <c r="A57" t="s">
        <v>24</v>
      </c>
      <c r="B57">
        <f>5^3</f>
        <v>125</v>
      </c>
      <c r="C57" t="s">
        <v>25</v>
      </c>
    </row>
    <row r="58" spans="1:4" x14ac:dyDescent="0.25">
      <c r="A58" t="s">
        <v>75</v>
      </c>
      <c r="B58">
        <f>4+E/4</f>
        <v>5</v>
      </c>
      <c r="C58" t="s">
        <v>37</v>
      </c>
    </row>
    <row r="59" spans="1:4" x14ac:dyDescent="0.25">
      <c r="A59" t="s">
        <v>35</v>
      </c>
      <c r="B59">
        <f>100+F</f>
        <v>104</v>
      </c>
      <c r="C59" t="s">
        <v>7</v>
      </c>
    </row>
    <row r="60" spans="1:4" x14ac:dyDescent="0.25">
      <c r="A60" t="s">
        <v>69</v>
      </c>
      <c r="B60">
        <f>0.16*B57/B58</f>
        <v>4</v>
      </c>
      <c r="C60" t="s">
        <v>36</v>
      </c>
      <c r="D60" t="s">
        <v>91</v>
      </c>
    </row>
    <row r="61" spans="1:4" x14ac:dyDescent="0.25">
      <c r="A61" s="7" t="s">
        <v>68</v>
      </c>
      <c r="B61" s="7">
        <f>B59+10*LOG10(4/B60)</f>
        <v>104</v>
      </c>
      <c r="C61" s="7" t="s">
        <v>7</v>
      </c>
      <c r="D61" t="s">
        <v>92</v>
      </c>
    </row>
    <row r="63" spans="1:4" x14ac:dyDescent="0.25">
      <c r="A63" s="7" t="s">
        <v>22</v>
      </c>
    </row>
    <row r="64" spans="1:4" x14ac:dyDescent="0.25">
      <c r="A64" t="s">
        <v>76</v>
      </c>
      <c r="B64">
        <v>20</v>
      </c>
    </row>
    <row r="65" spans="1:6" x14ac:dyDescent="0.25">
      <c r="A65" t="s">
        <v>77</v>
      </c>
      <c r="B65">
        <f>(20+F)/100</f>
        <v>0.24</v>
      </c>
      <c r="C65" t="s">
        <v>21</v>
      </c>
    </row>
    <row r="66" spans="1:6" x14ac:dyDescent="0.25">
      <c r="A66" t="s">
        <v>38</v>
      </c>
      <c r="B66">
        <f>10</f>
        <v>10</v>
      </c>
      <c r="C66" t="s">
        <v>36</v>
      </c>
    </row>
    <row r="67" spans="1:6" x14ac:dyDescent="0.25">
      <c r="A67" t="s">
        <v>83</v>
      </c>
      <c r="B67">
        <v>2338</v>
      </c>
      <c r="C67" t="s">
        <v>78</v>
      </c>
      <c r="D67" t="s">
        <v>82</v>
      </c>
      <c r="E67">
        <v>610</v>
      </c>
      <c r="F67" t="s">
        <v>78</v>
      </c>
    </row>
    <row r="68" spans="1:6" x14ac:dyDescent="0.25">
      <c r="A68" t="s">
        <v>79</v>
      </c>
      <c r="B68">
        <f>(70+E)/100</f>
        <v>0.74</v>
      </c>
      <c r="D68" t="s">
        <v>81</v>
      </c>
      <c r="E68">
        <f>(70+D)/100</f>
        <v>0.71</v>
      </c>
    </row>
    <row r="69" spans="1:6" x14ac:dyDescent="0.25">
      <c r="A69" t="s">
        <v>80</v>
      </c>
      <c r="B69">
        <f>B67*B68</f>
        <v>1730.12</v>
      </c>
      <c r="C69" t="s">
        <v>78</v>
      </c>
      <c r="D69" t="s">
        <v>84</v>
      </c>
      <c r="E69">
        <f>E67*E68</f>
        <v>433.09999999999997</v>
      </c>
      <c r="F69" t="s">
        <v>78</v>
      </c>
    </row>
    <row r="70" spans="1:6" x14ac:dyDescent="0.25">
      <c r="A70" t="s">
        <v>85</v>
      </c>
      <c r="B70">
        <f>0.00000067/20</f>
        <v>3.3500000000000002E-8</v>
      </c>
      <c r="C70" t="s">
        <v>86</v>
      </c>
    </row>
    <row r="71" spans="1:6" x14ac:dyDescent="0.25">
      <c r="A71" s="7" t="s">
        <v>87</v>
      </c>
      <c r="B71" s="7">
        <f>(B69-E69)*B70/B65*CCC</f>
        <v>1.8104237500000001E-3</v>
      </c>
      <c r="C71" s="7" t="s">
        <v>88</v>
      </c>
      <c r="D71" t="s">
        <v>93</v>
      </c>
    </row>
    <row r="72" spans="1:6" x14ac:dyDescent="0.25">
      <c r="A72" t="s">
        <v>94</v>
      </c>
      <c r="B72">
        <f>(B69-E69)*B70/B65</f>
        <v>1.8104237500000001E-4</v>
      </c>
      <c r="C72" t="s">
        <v>95</v>
      </c>
    </row>
    <row r="74" spans="1:6" x14ac:dyDescent="0.25">
      <c r="A74" s="7" t="s">
        <v>23</v>
      </c>
    </row>
    <row r="75" spans="1:6" x14ac:dyDescent="0.25">
      <c r="A75" t="s">
        <v>24</v>
      </c>
      <c r="B75">
        <f>100+E*10+F</f>
        <v>144</v>
      </c>
      <c r="C75" t="s">
        <v>25</v>
      </c>
    </row>
    <row r="76" spans="1:6" x14ac:dyDescent="0.25">
      <c r="A76" t="s">
        <v>26</v>
      </c>
      <c r="B76">
        <f>0+E</f>
        <v>4</v>
      </c>
      <c r="C76" t="s">
        <v>8</v>
      </c>
    </row>
    <row r="77" spans="1:6" x14ac:dyDescent="0.25">
      <c r="A77" t="s">
        <v>15</v>
      </c>
      <c r="B77">
        <f>100+D*10</f>
        <v>110</v>
      </c>
      <c r="C77" t="s">
        <v>6</v>
      </c>
    </row>
    <row r="78" spans="1:6" x14ac:dyDescent="0.25">
      <c r="A78" t="s">
        <v>20</v>
      </c>
      <c r="B78">
        <f>101325/287/(273+B76)</f>
        <v>1.2745443338909923</v>
      </c>
      <c r="C78" t="s">
        <v>27</v>
      </c>
    </row>
    <row r="79" spans="1:6" x14ac:dyDescent="0.25">
      <c r="A79" t="s">
        <v>28</v>
      </c>
      <c r="B79">
        <f>V*B78</f>
        <v>183.53438408030289</v>
      </c>
      <c r="C79" t="s">
        <v>70</v>
      </c>
    </row>
    <row r="80" spans="1:6" x14ac:dyDescent="0.25">
      <c r="A80" t="s">
        <v>29</v>
      </c>
      <c r="B80">
        <f>B77*3600</f>
        <v>396000</v>
      </c>
      <c r="C80" t="s">
        <v>30</v>
      </c>
      <c r="D80" t="s">
        <v>96</v>
      </c>
    </row>
    <row r="81" spans="1:4" x14ac:dyDescent="0.25">
      <c r="A81" t="s">
        <v>31</v>
      </c>
      <c r="B81">
        <v>1005</v>
      </c>
      <c r="C81" t="s">
        <v>32</v>
      </c>
    </row>
    <row r="82" spans="1:4" x14ac:dyDescent="0.25">
      <c r="A82" t="s">
        <v>33</v>
      </c>
      <c r="B82">
        <f>Q/M/cp</f>
        <v>2.1468993546945754</v>
      </c>
      <c r="C82" t="s">
        <v>8</v>
      </c>
      <c r="D82" t="s">
        <v>97</v>
      </c>
    </row>
    <row r="83" spans="1:4" x14ac:dyDescent="0.25">
      <c r="A83" s="7" t="s">
        <v>34</v>
      </c>
      <c r="B83" s="7">
        <f>B76+B82</f>
        <v>6.1468993546945754</v>
      </c>
      <c r="C83" s="7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Fisica Tecnica Ambientale</vt:lpstr>
      <vt:lpstr>A</vt:lpstr>
      <vt:lpstr>B</vt:lpstr>
      <vt:lpstr>CC</vt:lpstr>
      <vt:lpstr>CCC</vt:lpstr>
      <vt:lpstr>cp</vt:lpstr>
      <vt:lpstr>D</vt:lpstr>
      <vt:lpstr>E</vt:lpstr>
      <vt:lpstr>F</vt:lpstr>
      <vt:lpstr>M</vt:lpstr>
      <vt:lpstr>Maria</vt:lpstr>
      <vt:lpstr>mat</vt:lpstr>
      <vt:lpstr>Nstud</vt:lpstr>
      <vt:lpstr>Q</vt:lpstr>
      <vt:lpstr>T</vt:lpstr>
      <vt:lpstr>V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2015-06-26T07:34:52Z</dcterms:created>
  <dcterms:modified xsi:type="dcterms:W3CDTF">2015-07-11T07:01:16Z</dcterms:modified>
</cp:coreProperties>
</file>