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Farina\My Documents\Esami\19-07-2019\"/>
    </mc:Choice>
  </mc:AlternateContent>
  <xr:revisionPtr revIDLastSave="0" documentId="13_ncr:1_{1D186161-576E-4A57-AEFD-E4D8A639B21F}" xr6:coauthVersionLast="41" xr6:coauthVersionMax="41" xr10:uidLastSave="{00000000-0000-0000-0000-000000000000}"/>
  <bookViews>
    <workbookView xWindow="840" yWindow="-108" windowWidth="22308" windowHeight="13176" xr2:uid="{00000000-000D-0000-FFFF-FFFF00000000}"/>
  </bookViews>
  <sheets>
    <sheet name="Fisica Tecnica Ambientale" sheetId="1" r:id="rId1"/>
    <sheet name="Tabella" sheetId="2" r:id="rId2"/>
  </sheets>
  <externalReferences>
    <externalReference r:id="rId3"/>
  </externalReferences>
  <definedNames>
    <definedName name="_Cir1">#REF!</definedName>
    <definedName name="_Cir2">#REF!</definedName>
    <definedName name="_Cir3">#REF!</definedName>
    <definedName name="_Cir4">#REF!</definedName>
    <definedName name="_Cir5">#REF!</definedName>
    <definedName name="_Cir6">#REF!</definedName>
    <definedName name="_Crr2">#REF!</definedName>
    <definedName name="_Crr3">#REF!</definedName>
    <definedName name="_Crr4">#REF!</definedName>
    <definedName name="_Lam1">#REF!</definedName>
    <definedName name="_Lam2">#REF!</definedName>
    <definedName name="_Lam3">#REF!</definedName>
    <definedName name="_Lam4">#REF!</definedName>
    <definedName name="_Lam5">#REF!</definedName>
    <definedName name="_Lam6">#REF!</definedName>
    <definedName name="_LL1">#REF!</definedName>
    <definedName name="_Lp1">#REF!</definedName>
    <definedName name="_Lp2">#REF!</definedName>
    <definedName name="_MA1">#REF!</definedName>
    <definedName name="_Ni1">#REF!</definedName>
    <definedName name="_Ni2">#REF!</definedName>
    <definedName name="_Ni3">#REF!</definedName>
    <definedName name="_Ni4">#REF!</definedName>
    <definedName name="_Ni5">#REF!</definedName>
    <definedName name="_Ni6">#REF!</definedName>
    <definedName name="_Phi1">#REF!</definedName>
    <definedName name="_Phi2">#REF!</definedName>
    <definedName name="_Pr1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s1">#REF!</definedName>
    <definedName name="_Ps2">#REF!</definedName>
    <definedName name="_Re1">#REF!</definedName>
    <definedName name="_Re2">#REF!</definedName>
    <definedName name="_Re3">#REF!</definedName>
    <definedName name="_Re4">#REF!</definedName>
    <definedName name="_Re5">#REF!</definedName>
    <definedName name="_RT1">#REF!</definedName>
    <definedName name="_RT2">#REF!</definedName>
    <definedName name="_Tit1">#REF!</definedName>
    <definedName name="_TT1">#REF!</definedName>
    <definedName name="_TT2">#REF!</definedName>
    <definedName name="_UU1">#REF!</definedName>
    <definedName name="_UU2">#REF!</definedName>
    <definedName name="_UU3">#REF!</definedName>
    <definedName name="_UU4">#REF!</definedName>
    <definedName name="_UU5">#REF!</definedName>
    <definedName name="_Vol2">#REF!</definedName>
    <definedName name="_xx1">#REF!</definedName>
    <definedName name="_xx2">#REF!</definedName>
    <definedName name="A">'Fisica Tecnica Ambientale'!$P$4</definedName>
    <definedName name="AA">#REF!</definedName>
    <definedName name="AB">#REF!</definedName>
    <definedName name="Alfa">'Fisica Tecnica Ambientale'!$E$46</definedName>
    <definedName name="B">'Fisica Tecnica Ambientale'!$P$5</definedName>
    <definedName name="BB">#REF!</definedName>
    <definedName name="CC">'Fisica Tecnica Ambientale'!$P$6</definedName>
    <definedName name="CCC">'Fisica Tecnica Ambientale'!#REF!</definedName>
    <definedName name="CD">#REF!</definedName>
    <definedName name="COP">'Fisica Tecnica Ambientale'!#REF!</definedName>
    <definedName name="cp">'Fisica Tecnica Ambientale'!#REF!</definedName>
    <definedName name="cpa">#REF!</definedName>
    <definedName name="cvn">#REF!</definedName>
    <definedName name="cvo">#REF!</definedName>
    <definedName name="Cx">#REF!</definedName>
    <definedName name="D">'Fisica Tecnica Ambientale'!$P$7</definedName>
    <definedName name="DD">#REF!</definedName>
    <definedName name="Delta">#REF!</definedName>
    <definedName name="Deltap">#REF!</definedName>
    <definedName name="DeltaV">#REF!</definedName>
    <definedName name="Diam">#REF!</definedName>
    <definedName name="Diam1">#REF!</definedName>
    <definedName name="Diam2">#REF!</definedName>
    <definedName name="Dp">#REF!</definedName>
    <definedName name="E">'Fisica Tecnica Ambientale'!$P$8</definedName>
    <definedName name="EE">#REF!</definedName>
    <definedName name="EF">#REF!</definedName>
    <definedName name="F">'Fisica Tecnica Ambientale'!$P$9</definedName>
    <definedName name="FF">#REF!</definedName>
    <definedName name="fr">'Fisica Tecnica Ambientale'!#REF!</definedName>
    <definedName name="freq">#REF!</definedName>
    <definedName name="hconv">#REF!</definedName>
    <definedName name="I">'Fisica Tecnica Ambientale'!#REF!</definedName>
    <definedName name="Ktot">#REF!</definedName>
    <definedName name="L">#REF!</definedName>
    <definedName name="lambda1">#REF!</definedName>
    <definedName name="lambda2">#REF!</definedName>
    <definedName name="lambda3">#REF!</definedName>
    <definedName name="Ldir">#REF!</definedName>
    <definedName name="Lep">#REF!</definedName>
    <definedName name="Leq">#REF!</definedName>
    <definedName name="LProsa">#REF!</definedName>
    <definedName name="Lw">#REF!</definedName>
    <definedName name="Lw1m">#REF!</definedName>
    <definedName name="M">'Fisica Tecnica Ambientale'!#REF!</definedName>
    <definedName name="Ma">#REF!</definedName>
    <definedName name="Maria">'Fisica Tecnica Ambientale'!#REF!</definedName>
    <definedName name="mat">'Fisica Tecnica Ambientale'!$B$3</definedName>
    <definedName name="matt">#REF!</definedName>
    <definedName name="Mavio">#REF!</definedName>
    <definedName name="Mn">#REF!</definedName>
    <definedName name="Mo">#REF!</definedName>
    <definedName name="Mtot">#REF!</definedName>
    <definedName name="mu">#REF!</definedName>
    <definedName name="Niacqua">#REF!</definedName>
    <definedName name="niaria">#REF!</definedName>
    <definedName name="Nices">#REF!</definedName>
    <definedName name="Nstud">'Fisica Tecnica Ambientale'!#REF!</definedName>
    <definedName name="omega">'Fisica Tecnica Ambientale'!$F$53</definedName>
    <definedName name="p">#REF!</definedName>
    <definedName name="PHI">'Fisica Tecnica Ambientale'!$B$52</definedName>
    <definedName name="Phifin">#REF!</definedName>
    <definedName name="Pn">#REF!</definedName>
    <definedName name="Po">#REF!</definedName>
    <definedName name="Portata">#REF!</definedName>
    <definedName name="Psfin">#REF!</definedName>
    <definedName name="Q">'Fisica Tecnica Ambientale'!#REF!</definedName>
    <definedName name="Qm">#REF!</definedName>
    <definedName name="Qpunto">'Fisica Tecnica Ambientale'!#REF!</definedName>
    <definedName name="QQ">#REF!</definedName>
    <definedName name="Qscamb">#REF!</definedName>
    <definedName name="Raria">#REF!</definedName>
    <definedName name="Rho">'Fisica Tecnica Ambientale'!#REF!</definedName>
    <definedName name="Rhoa">#REF!</definedName>
    <definedName name="RhoL">#REF!</definedName>
    <definedName name="RhoS">#REF!</definedName>
    <definedName name="RR">'Fisica Tecnica Ambientale'!#REF!</definedName>
    <definedName name="rrr">#REF!</definedName>
    <definedName name="rrrr">[1]Calcoli!$G$29</definedName>
    <definedName name="Rtot">#REF!</definedName>
    <definedName name="s">'Fisica Tecnica Ambientale'!#REF!</definedName>
    <definedName name="schj">#REF!</definedName>
    <definedName name="Sdiv">#REF!</definedName>
    <definedName name="Sigma">'Fisica Tecnica Ambientale'!#REF!</definedName>
    <definedName name="spess1">#REF!</definedName>
    <definedName name="spess2">#REF!</definedName>
    <definedName name="spess3">#REF!</definedName>
    <definedName name="T">'Fisica Tecnica Ambientale'!#REF!</definedName>
    <definedName name="Ta">#REF!</definedName>
    <definedName name="Tar">#REF!</definedName>
    <definedName name="Taria">#REF!</definedName>
    <definedName name="Tfin">#REF!</definedName>
    <definedName name="Tin">#REF!</definedName>
    <definedName name="Tinf">#REF!</definedName>
    <definedName name="Tiniz">#REF!</definedName>
    <definedName name="Titolo1">#REF!</definedName>
    <definedName name="Tmed1">#REF!</definedName>
    <definedName name="Tmed2">#REF!</definedName>
    <definedName name="Tmed3">#REF!</definedName>
    <definedName name="Tmed4">#REF!</definedName>
    <definedName name="Tmed5">#REF!</definedName>
    <definedName name="Tmed6">#REF!</definedName>
    <definedName name="Tn">#REF!</definedName>
    <definedName name="To">#REF!</definedName>
    <definedName name="Tout">#REF!</definedName>
    <definedName name="Tp">#REF!</definedName>
    <definedName name="Ua">#REF!</definedName>
    <definedName name="Ufin">#REF!</definedName>
    <definedName name="V">'Fisica Tecnica Ambientale'!#REF!</definedName>
    <definedName name="Vfin">#REF!</definedName>
    <definedName name="Vn">#REF!</definedName>
    <definedName name="Vo">#REF!</definedName>
    <definedName name="Vol">#REF!</definedName>
    <definedName name="W">'Fisica Tecnica Ambientale'!#REF!</definedName>
    <definedName name="XX">#REF!</definedName>
    <definedName name="XXX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0" i="1" l="1"/>
  <c r="P3" i="1" l="1"/>
  <c r="P4" i="1" l="1"/>
  <c r="P5" i="1" s="1"/>
  <c r="P6" i="1" l="1"/>
  <c r="P7" i="1" s="1"/>
  <c r="E47" i="1" l="1"/>
  <c r="B52" i="1"/>
  <c r="P8" i="1"/>
  <c r="F51" i="1" s="1"/>
  <c r="F52" i="1" s="1"/>
  <c r="B46" i="1" l="1"/>
  <c r="J41" i="1"/>
  <c r="P9" i="1"/>
  <c r="J57" i="1" s="1"/>
  <c r="B45" i="1" l="1"/>
  <c r="E45" i="1" s="1"/>
  <c r="B51" i="1"/>
  <c r="J52" i="1" s="1"/>
  <c r="E46" i="1"/>
  <c r="J45" i="1" l="1"/>
</calcChain>
</file>

<file path=xl/sharedStrings.xml><?xml version="1.0" encoding="utf-8"?>
<sst xmlns="http://schemas.openxmlformats.org/spreadsheetml/2006/main" count="96" uniqueCount="83">
  <si>
    <t>Matricola</t>
  </si>
  <si>
    <t>A</t>
  </si>
  <si>
    <t>B</t>
  </si>
  <si>
    <t>C</t>
  </si>
  <si>
    <t>D</t>
  </si>
  <si>
    <t>E</t>
  </si>
  <si>
    <t>F</t>
  </si>
  <si>
    <t>La risposta deve contenere numero ed unità di misura, separati da uno spazio</t>
  </si>
  <si>
    <t>Una sola risposta, se esatta dà +4, se errata dà -4</t>
  </si>
  <si>
    <r>
      <t xml:space="preserve">Esercizi </t>
    </r>
    <r>
      <rPr>
        <i/>
        <sz val="9"/>
        <color rgb="FF000000"/>
        <rFont val="Arial"/>
        <family val="2"/>
      </rPr>
      <t>(4 pt. cadauno se giusti, 0 pt. se errati o non fatti)</t>
    </r>
  </si>
  <si>
    <t>La risposta deve contenere numero ed unità di misura</t>
  </si>
  <si>
    <t>sterad</t>
  </si>
  <si>
    <t>s</t>
  </si>
  <si>
    <t>Pa</t>
  </si>
  <si>
    <t>Fisica Tecnica Ambientale - 19/07/2019</t>
  </si>
  <si>
    <t xml:space="preserve">1) </t>
  </si>
  <si>
    <t>Perché in periodo invernale il vapore migra dall’interno all’esterno di una parete, sebbene l’UR all’interno sia molto inferiore all’UR all’esterno?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</si>
  <si>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Non è vero, se l’umidità esterna è maggiore di quella interna, allora ovviamente il vapore penetrerà nel muro dall’esterno verso l’interno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</si>
  <si>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vapore risente della sua pressione parziale, non dell’umidità relativa, e la pressione interna è sempre maggiore di quella esterna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</si>
  <si>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vapore risente del suo titolo, non dell’umidità relativa, ed il titolo interno è sempre maggiore di quello esterno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</si>
  <si>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vapore risente della sua densità, non dell’umidità relativa, e la densità interna è sempre maggiore di quella esterna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</si>
  <si>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Perché all’interno la temperatura è maggiore di quella esterna, dunque si stabilisce un flusso di calore uscente, che trasporta anche il vapore (fenomeno di trasporto).</t>
    </r>
  </si>
  <si>
    <t>2)</t>
  </si>
  <si>
    <t xml:space="preserve">Per garantire condizioni di confort olfattivo in un locale occorre: 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</si>
  <si>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Mantenere l’U.R nel range 40-60 %.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</si>
  <si>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Effettuare almeno 1 ricambio orario del volume d’aria.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</si>
  <si>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Garantire un valore di IAQ inferiore ad 1 decipol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</si>
  <si>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Garantire un valore di IAQ inferiore ad 1 olf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</si>
  <si>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Mantenere il valore di PMV attorno al valore 0</t>
    </r>
  </si>
  <si>
    <t>3) Indicare quale tipologia di parete divisoria fornisce il miglior isolamento acustico: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</si>
  <si>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Parete in mattoni forati da 8 cm con intonaco 1.5 cm da ambo i lati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</si>
  <si>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Setto in CLS monolitico spesso 12 cm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</si>
  <si>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Parete in  cartongesso con 2 lastre da 13mm su ciascun lato, telaio da 80mmm e lana di roccia 50mm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</si>
  <si>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Parete in legno costituita da telaio da 100m riempito di lana di legno ed una lastra di lamellare da 20mm su ciascun lato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</si>
  <si>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Parete doppia costituita da una parete in laterizio forato da 12cm + intonaco su ambo i lati ed una controparete in laterizio forato da 8 cm più intonaco, con intercapedine da 5cm riempita di lana di vetro.</t>
    </r>
  </si>
  <si>
    <t>4) Che legame esiste fra fattore di forma del locale k e flusso luminoso totale necessario ad illuminarlo?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</si>
  <si>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Non esiste alcun legame, sono grandezze che non hanno relazione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</si>
  <si>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Al crescere di k cresce il flusso luminoso necessario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</si>
  <si>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Al crescere di k si riduce il flusso luminoso necessario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</si>
  <si>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Il legame dipende dal tipo di illuminazione (diretta, mista indiretta, etc.) 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</si>
  <si>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legame dipende dal colore, e dunque dal fattore di riflessione, di soffitto e pareti</t>
    </r>
  </si>
  <si>
    <t>5) In una stanza si misura una temperatura di 25 °C, ed una U.R. del 40 + E %. Calcolare la pressione parziale del vapore.</t>
  </si>
  <si>
    <t>6) Calcolare il tempo di riverberazione entro un’aula scolsatica che misura m (8+F/2)*(6+E/3)*3, sapendo che il coeff. di assorbimento medio a è pari a 0.2+D/50.</t>
  </si>
  <si>
    <r>
      <t>7) Una lampada emette 2000+F*10 Lumen entro un fascio che illumina una superficie di 3+E/10 m</t>
    </r>
    <r>
      <rPr>
        <b/>
        <vertAlign val="superscript"/>
        <sz val="9"/>
        <color rgb="FF000000"/>
        <rFont val="Arial"/>
        <family val="2"/>
      </rPr>
      <t>2</t>
    </r>
    <r>
      <rPr>
        <b/>
        <sz val="9"/>
        <color rgb="FF000000"/>
        <rFont val="Arial"/>
        <family val="2"/>
      </rPr>
      <t xml:space="preserve"> alla distanza di 5+D/4 m. Determinare l’intensità luminosa media entro il fascio.</t>
    </r>
  </si>
  <si>
    <r>
      <t>8) In un vasto locale è necessario un ricambio di aria pari a 1+F/10 m</t>
    </r>
    <r>
      <rPr>
        <b/>
        <vertAlign val="super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>/s. Sapendo che l’aria nel locale è mantenuta alla temperatura di 20 °C e che la temperatura dell’aria esterna è pari a 0+E/2 °C, determinare la potenza termica necessaria per il riscaldamento dell’aria di ricambio.</t>
    </r>
  </si>
  <si>
    <t xml:space="preserve"> =</t>
  </si>
  <si>
    <r>
      <t xml:space="preserve">TABLE A-2    </t>
    </r>
    <r>
      <rPr>
        <sz val="9"/>
        <color indexed="8"/>
        <rFont val="Times New Roman"/>
        <family val="1"/>
        <charset val="204"/>
      </rPr>
      <t>Properties of Saturated Water (Liquid–Vapor): Temperature Table</t>
    </r>
  </si>
  <si>
    <r>
      <t xml:space="preserve">Temp.
</t>
    </r>
    <r>
      <rPr>
        <sz val="9"/>
        <color indexed="8"/>
        <rFont val="Arial"/>
        <family val="1"/>
        <charset val="204"/>
      </rPr>
      <t>o</t>
    </r>
    <r>
      <rPr>
        <sz val="9"/>
        <color indexed="8"/>
        <rFont val="Times New Roman"/>
        <family val="1"/>
        <charset val="204"/>
      </rPr>
      <t>C</t>
    </r>
  </si>
  <si>
    <t>Press. bar</t>
  </si>
  <si>
    <t>Specific Volume m3/kg</t>
  </si>
  <si>
    <t>Internal Energy kJ/kg</t>
  </si>
  <si>
    <t>Enthalpy kJ/kg</t>
  </si>
  <si>
    <r>
      <t xml:space="preserve">Entropy kJ/kg </t>
    </r>
    <r>
      <rPr>
        <sz val="9"/>
        <color indexed="8"/>
        <rFont val="Arial"/>
        <family val="1"/>
        <charset val="204"/>
      </rPr>
      <t xml:space="preserve"># </t>
    </r>
    <r>
      <rPr>
        <sz val="9"/>
        <color indexed="8"/>
        <rFont val="Times New Roman"/>
        <family val="1"/>
        <charset val="204"/>
      </rPr>
      <t>K</t>
    </r>
  </si>
  <si>
    <r>
      <t xml:space="preserve">Sat.
Liquid
</t>
    </r>
    <r>
      <rPr>
        <i/>
        <sz val="9"/>
        <color indexed="8"/>
        <rFont val="Century Schoolbook"/>
        <family val="1"/>
        <charset val="204"/>
      </rPr>
      <t xml:space="preserve">v  </t>
    </r>
    <r>
      <rPr>
        <sz val="9"/>
        <color indexed="8"/>
        <rFont val="Arial"/>
        <family val="1"/>
        <charset val="204"/>
      </rPr>
      <t xml:space="preserve">X </t>
    </r>
    <r>
      <rPr>
        <sz val="9"/>
        <color indexed="8"/>
        <rFont val="Times New Roman"/>
        <family val="1"/>
        <charset val="204"/>
      </rPr>
      <t xml:space="preserve">103
</t>
    </r>
    <r>
      <rPr>
        <sz val="6"/>
        <color indexed="8"/>
        <rFont val="Times New Roman"/>
        <family val="1"/>
        <charset val="204"/>
      </rPr>
      <t>f</t>
    </r>
  </si>
  <si>
    <r>
      <t xml:space="preserve">Sat. Vapor </t>
    </r>
    <r>
      <rPr>
        <i/>
        <sz val="9"/>
        <color indexed="8"/>
        <rFont val="Century Schoolbook"/>
        <family val="1"/>
        <charset val="204"/>
      </rPr>
      <t xml:space="preserve">v
</t>
    </r>
    <r>
      <rPr>
        <sz val="6"/>
        <color indexed="8"/>
        <rFont val="Times New Roman"/>
        <family val="1"/>
        <charset val="204"/>
      </rPr>
      <t>g</t>
    </r>
  </si>
  <si>
    <r>
      <t xml:space="preserve">Sat. Liquid </t>
    </r>
    <r>
      <rPr>
        <i/>
        <sz val="9"/>
        <color indexed="8"/>
        <rFont val="Times New Roman"/>
        <family val="1"/>
        <charset val="204"/>
      </rPr>
      <t>u</t>
    </r>
    <r>
      <rPr>
        <sz val="9"/>
        <color indexed="8"/>
        <rFont val="Times New Roman"/>
        <family val="1"/>
        <charset val="204"/>
      </rPr>
      <t>f</t>
    </r>
  </si>
  <si>
    <r>
      <t xml:space="preserve">Sat. Vapor </t>
    </r>
    <r>
      <rPr>
        <i/>
        <sz val="9"/>
        <color indexed="8"/>
        <rFont val="Times New Roman"/>
        <family val="1"/>
        <charset val="204"/>
      </rPr>
      <t>u</t>
    </r>
    <r>
      <rPr>
        <sz val="9"/>
        <color indexed="8"/>
        <rFont val="Times New Roman"/>
        <family val="1"/>
        <charset val="204"/>
      </rPr>
      <t>g</t>
    </r>
  </si>
  <si>
    <r>
      <t xml:space="preserve">Sat. Liquid </t>
    </r>
    <r>
      <rPr>
        <i/>
        <sz val="9"/>
        <color indexed="8"/>
        <rFont val="Times New Roman"/>
        <family val="1"/>
        <charset val="204"/>
      </rPr>
      <t>h</t>
    </r>
    <r>
      <rPr>
        <sz val="9"/>
        <color indexed="8"/>
        <rFont val="Times New Roman"/>
        <family val="1"/>
        <charset val="204"/>
      </rPr>
      <t>f</t>
    </r>
  </si>
  <si>
    <r>
      <t xml:space="preserve">Evap.
</t>
    </r>
    <r>
      <rPr>
        <i/>
        <sz val="9"/>
        <color indexed="8"/>
        <rFont val="Times New Roman"/>
        <family val="1"/>
        <charset val="204"/>
      </rPr>
      <t>h</t>
    </r>
    <r>
      <rPr>
        <sz val="6"/>
        <color indexed="8"/>
        <rFont val="Times New Roman"/>
        <family val="1"/>
        <charset val="204"/>
      </rPr>
      <t>fg</t>
    </r>
  </si>
  <si>
    <r>
      <t xml:space="preserve">Sat. Vapor </t>
    </r>
    <r>
      <rPr>
        <i/>
        <sz val="9"/>
        <color indexed="8"/>
        <rFont val="Times New Roman"/>
        <family val="1"/>
        <charset val="204"/>
      </rPr>
      <t>h</t>
    </r>
    <r>
      <rPr>
        <sz val="9"/>
        <color indexed="8"/>
        <rFont val="Times New Roman"/>
        <family val="1"/>
        <charset val="204"/>
      </rPr>
      <t>g</t>
    </r>
  </si>
  <si>
    <r>
      <t xml:space="preserve">Sat. Liquid </t>
    </r>
    <r>
      <rPr>
        <i/>
        <sz val="9"/>
        <color indexed="8"/>
        <rFont val="Times New Roman"/>
        <family val="1"/>
        <charset val="204"/>
      </rPr>
      <t>s</t>
    </r>
    <r>
      <rPr>
        <sz val="9"/>
        <color indexed="8"/>
        <rFont val="Times New Roman"/>
        <family val="1"/>
        <charset val="204"/>
      </rPr>
      <t>f</t>
    </r>
  </si>
  <si>
    <r>
      <t xml:space="preserve">Sat. Vapor </t>
    </r>
    <r>
      <rPr>
        <i/>
        <sz val="9"/>
        <color indexed="8"/>
        <rFont val="Times New Roman"/>
        <family val="1"/>
        <charset val="204"/>
      </rPr>
      <t>s</t>
    </r>
    <r>
      <rPr>
        <sz val="9"/>
        <color indexed="8"/>
        <rFont val="Times New Roman"/>
        <family val="1"/>
        <charset val="204"/>
      </rPr>
      <t>g</t>
    </r>
  </si>
  <si>
    <r>
      <t>p</t>
    </r>
    <r>
      <rPr>
        <b/>
        <vertAlign val="subscript"/>
        <sz val="9"/>
        <rFont val="Arial"/>
        <family val="2"/>
      </rPr>
      <t xml:space="preserve">v </t>
    </r>
    <r>
      <rPr>
        <b/>
        <sz val="9"/>
        <rFont val="Calibri"/>
        <family val="2"/>
      </rPr>
      <t>=</t>
    </r>
    <r>
      <rPr>
        <b/>
        <sz val="9"/>
        <rFont val="Arial"/>
        <family val="2"/>
      </rPr>
      <t xml:space="preserve"> phi*psat =</t>
    </r>
  </si>
  <si>
    <t>psat =</t>
  </si>
  <si>
    <t>a =</t>
  </si>
  <si>
    <t>m</t>
  </si>
  <si>
    <t>S =</t>
  </si>
  <si>
    <t>m2</t>
  </si>
  <si>
    <r>
      <t>T</t>
    </r>
    <r>
      <rPr>
        <sz val="9"/>
        <color rgb="FF000000"/>
        <rFont val="Arial"/>
        <family val="2"/>
      </rPr>
      <t xml:space="preserve"> =</t>
    </r>
    <r>
      <rPr>
        <b/>
        <sz val="9"/>
        <color rgb="FF000000"/>
        <rFont val="Arial"/>
        <family val="2"/>
      </rPr>
      <t xml:space="preserve"> 0.16*V/(</t>
    </r>
    <r>
      <rPr>
        <b/>
        <sz val="9"/>
        <color rgb="FF000000"/>
        <rFont val="Calibri"/>
        <family val="2"/>
      </rPr>
      <t>α</t>
    </r>
    <r>
      <rPr>
        <b/>
        <sz val="9"/>
        <color rgb="FF000000"/>
        <rFont val="Arial"/>
        <family val="2"/>
      </rPr>
      <t>*S) =</t>
    </r>
  </si>
  <si>
    <t>b =</t>
  </si>
  <si>
    <t>V =</t>
  </si>
  <si>
    <t>m3</t>
  </si>
  <si>
    <t>c =</t>
  </si>
  <si>
    <t>Alfa =</t>
  </si>
  <si>
    <t>PHI =</t>
  </si>
  <si>
    <t>Lumen</t>
  </si>
  <si>
    <t>r =</t>
  </si>
  <si>
    <t>Omega = S / (r^2) =</t>
  </si>
  <si>
    <r>
      <t xml:space="preserve">I </t>
    </r>
    <r>
      <rPr>
        <sz val="9"/>
        <color rgb="FF000000"/>
        <rFont val="Arial"/>
        <family val="2"/>
      </rPr>
      <t>=</t>
    </r>
    <r>
      <rPr>
        <b/>
        <sz val="9"/>
        <color rgb="FF000000"/>
        <rFont val="Arial"/>
        <family val="2"/>
      </rPr>
      <t xml:space="preserve"> PHI/omega =</t>
    </r>
  </si>
  <si>
    <t>cd</t>
  </si>
  <si>
    <t>Vpunto*rho*cp*DeltaT</t>
  </si>
  <si>
    <t>Qpunto =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</si>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</sst>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0"/>
    <numFmt numFmtId="166" formatCode="0.000"/>
    <numFmt numFmtId="167" formatCode="0.0"/>
  </numFmts>
  <fonts count="28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Wingdings"/>
      <charset val="2"/>
    </font>
    <font>
      <sz val="7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</font>
    <font>
      <b/>
      <sz val="9"/>
      <color theme="1"/>
      <name val="Arial"/>
      <family val="2"/>
    </font>
    <font>
      <sz val="5"/>
      <color rgb="FF000000"/>
      <name val="Arial"/>
      <family val="2"/>
    </font>
    <font>
      <b/>
      <sz val="5"/>
      <color rgb="FF000000"/>
      <name val="Arial"/>
      <family val="2"/>
    </font>
    <font>
      <i/>
      <sz val="9"/>
      <color rgb="FF666666"/>
      <name val="Arial"/>
      <family val="2"/>
    </font>
    <font>
      <b/>
      <sz val="9"/>
      <name val="Arial"/>
      <family val="2"/>
    </font>
    <font>
      <b/>
      <vertAlign val="subscript"/>
      <sz val="9"/>
      <name val="Arial"/>
      <family val="2"/>
    </font>
    <font>
      <b/>
      <sz val="9"/>
      <name val="Calibri"/>
      <family val="2"/>
    </font>
    <font>
      <b/>
      <vertAlign val="superscript"/>
      <sz val="9"/>
      <color rgb="FF000000"/>
      <name val="Arial"/>
      <family val="2"/>
    </font>
    <font>
      <b/>
      <vertAlign val="superscript"/>
      <sz val="9"/>
      <color theme="1"/>
      <name val="Arial"/>
      <family val="2"/>
    </font>
    <font>
      <sz val="10"/>
      <name val="Times New Roman"/>
      <family val="1"/>
      <charset val="204"/>
    </font>
    <font>
      <sz val="9"/>
      <color indexed="8"/>
      <name val="Arial"/>
      <family val="2"/>
    </font>
    <font>
      <sz val="9"/>
      <color indexed="8"/>
      <name val="Times New Roman"/>
      <family val="1"/>
      <charset val="204"/>
    </font>
    <font>
      <b/>
      <sz val="8"/>
      <color indexed="11"/>
      <name val="Lucida Sans"/>
      <family val="1"/>
      <charset val="204"/>
    </font>
    <font>
      <sz val="9"/>
      <color indexed="8"/>
      <name val="Arial"/>
      <family val="1"/>
      <charset val="204"/>
    </font>
    <font>
      <sz val="9"/>
      <color indexed="8"/>
      <name val="Times New Roman"/>
      <family val="2"/>
    </font>
    <font>
      <i/>
      <sz val="9"/>
      <color indexed="8"/>
      <name val="Century Schoolbook"/>
      <family val="1"/>
      <charset val="204"/>
    </font>
    <font>
      <sz val="6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FBEA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thin">
        <color rgb="FF00D929"/>
      </top>
      <bottom style="thin">
        <color rgb="FF00D929"/>
      </bottom>
      <diagonal/>
    </border>
    <border>
      <left/>
      <right style="thin">
        <color rgb="FF000000"/>
      </right>
      <top style="thin">
        <color rgb="FF00D929"/>
      </top>
      <bottom/>
      <diagonal/>
    </border>
    <border>
      <left/>
      <right style="thin">
        <color rgb="FF000000"/>
      </right>
      <top/>
      <bottom style="thin">
        <color rgb="FF00D929"/>
      </bottom>
      <diagonal/>
    </border>
    <border>
      <left style="thin">
        <color rgb="FF000000"/>
      </left>
      <right style="thin">
        <color rgb="FF000000"/>
      </right>
      <top style="thin">
        <color rgb="FF00D929"/>
      </top>
      <bottom style="thin">
        <color rgb="FF00D929"/>
      </bottom>
      <diagonal/>
    </border>
    <border>
      <left style="thin">
        <color rgb="FF000000"/>
      </left>
      <right/>
      <top style="thin">
        <color rgb="FF00D929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D929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D929"/>
      </bottom>
      <diagonal/>
    </border>
    <border>
      <left style="thin">
        <color rgb="FF000000"/>
      </left>
      <right/>
      <top style="thin">
        <color rgb="FF00D929"/>
      </top>
      <bottom style="thin">
        <color rgb="FF00D929"/>
      </bottom>
      <diagonal/>
    </border>
    <border>
      <left/>
      <right/>
      <top style="thin">
        <color rgb="FF00D929"/>
      </top>
      <bottom style="thin">
        <color rgb="FF00D929"/>
      </bottom>
      <diagonal/>
    </border>
    <border>
      <left style="thin">
        <color rgb="FF000000"/>
      </left>
      <right/>
      <top/>
      <bottom style="thin">
        <color rgb="FF00D929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 indent="4"/>
    </xf>
    <xf numFmtId="0" fontId="1" fillId="0" borderId="0" xfId="0" applyFont="1"/>
    <xf numFmtId="0" fontId="0" fillId="2" borderId="0" xfId="0" applyFill="1"/>
    <xf numFmtId="0" fontId="0" fillId="0" borderId="0" xfId="0" applyFill="1"/>
    <xf numFmtId="0" fontId="4" fillId="3" borderId="0" xfId="0" applyFont="1" applyFill="1" applyAlignment="1">
      <alignment vertical="center"/>
    </xf>
    <xf numFmtId="0" fontId="7" fillId="0" borderId="0" xfId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left" vertical="center" indent="15"/>
    </xf>
    <xf numFmtId="0" fontId="12" fillId="0" borderId="0" xfId="0" applyFont="1" applyAlignment="1">
      <alignment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2"/>
    </xf>
    <xf numFmtId="0" fontId="2" fillId="0" borderId="0" xfId="0" applyFont="1" applyAlignment="1">
      <alignment horizontal="right" vertical="center"/>
    </xf>
    <xf numFmtId="0" fontId="18" fillId="0" borderId="0" xfId="0" applyFont="1" applyAlignment="1">
      <alignment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center" vertical="top" wrapText="1"/>
    </xf>
    <xf numFmtId="2" fontId="19" fillId="4" borderId="2" xfId="0" applyNumberFormat="1" applyFont="1" applyFill="1" applyBorder="1" applyAlignment="1">
      <alignment horizontal="right" vertical="top" indent="2" shrinkToFit="1"/>
    </xf>
    <xf numFmtId="164" fontId="19" fillId="4" borderId="7" xfId="0" applyNumberFormat="1" applyFont="1" applyFill="1" applyBorder="1" applyAlignment="1">
      <alignment horizontal="right" vertical="top" shrinkToFit="1"/>
    </xf>
    <xf numFmtId="165" fontId="19" fillId="4" borderId="7" xfId="0" applyNumberFormat="1" applyFont="1" applyFill="1" applyBorder="1" applyAlignment="1">
      <alignment horizontal="center" vertical="top" shrinkToFit="1"/>
    </xf>
    <xf numFmtId="166" fontId="19" fillId="4" borderId="7" xfId="0" applyNumberFormat="1" applyFont="1" applyFill="1" applyBorder="1" applyAlignment="1">
      <alignment horizontal="right" vertical="top" indent="2" shrinkToFit="1"/>
    </xf>
    <xf numFmtId="2" fontId="19" fillId="4" borderId="7" xfId="0" applyNumberFormat="1" applyFont="1" applyFill="1" applyBorder="1" applyAlignment="1">
      <alignment horizontal="right" vertical="top" shrinkToFit="1"/>
    </xf>
    <xf numFmtId="167" fontId="19" fillId="4" borderId="7" xfId="0" applyNumberFormat="1" applyFont="1" applyFill="1" applyBorder="1" applyAlignment="1">
      <alignment horizontal="left" vertical="top" shrinkToFit="1"/>
    </xf>
    <xf numFmtId="167" fontId="19" fillId="4" borderId="7" xfId="0" applyNumberFormat="1" applyFont="1" applyFill="1" applyBorder="1" applyAlignment="1">
      <alignment horizontal="right" vertical="top" shrinkToFit="1"/>
    </xf>
    <xf numFmtId="167" fontId="19" fillId="4" borderId="7" xfId="0" applyNumberFormat="1" applyFont="1" applyFill="1" applyBorder="1" applyAlignment="1">
      <alignment horizontal="center" vertical="top" shrinkToFit="1"/>
    </xf>
    <xf numFmtId="165" fontId="19" fillId="4" borderId="7" xfId="0" applyNumberFormat="1" applyFont="1" applyFill="1" applyBorder="1" applyAlignment="1">
      <alignment horizontal="left" vertical="top" shrinkToFit="1"/>
    </xf>
    <xf numFmtId="2" fontId="19" fillId="4" borderId="5" xfId="0" applyNumberFormat="1" applyFont="1" applyFill="1" applyBorder="1" applyAlignment="1">
      <alignment horizontal="center" vertical="top" shrinkToFit="1"/>
    </xf>
    <xf numFmtId="1" fontId="19" fillId="4" borderId="12" xfId="0" applyNumberFormat="1" applyFont="1" applyFill="1" applyBorder="1" applyAlignment="1">
      <alignment horizontal="right" vertical="top" indent="2" shrinkToFit="1"/>
    </xf>
    <xf numFmtId="164" fontId="19" fillId="4" borderId="13" xfId="0" applyNumberFormat="1" applyFont="1" applyFill="1" applyBorder="1" applyAlignment="1">
      <alignment horizontal="right" vertical="top" shrinkToFit="1"/>
    </xf>
    <xf numFmtId="165" fontId="19" fillId="4" borderId="13" xfId="0" applyNumberFormat="1" applyFont="1" applyFill="1" applyBorder="1" applyAlignment="1">
      <alignment horizontal="center" vertical="top" shrinkToFit="1"/>
    </xf>
    <xf numFmtId="166" fontId="19" fillId="4" borderId="13" xfId="0" applyNumberFormat="1" applyFont="1" applyFill="1" applyBorder="1" applyAlignment="1">
      <alignment horizontal="right" vertical="top" indent="2" shrinkToFit="1"/>
    </xf>
    <xf numFmtId="2" fontId="19" fillId="4" borderId="13" xfId="0" applyNumberFormat="1" applyFont="1" applyFill="1" applyBorder="1" applyAlignment="1">
      <alignment horizontal="right" vertical="top" shrinkToFit="1"/>
    </xf>
    <xf numFmtId="167" fontId="19" fillId="4" borderId="13" xfId="0" applyNumberFormat="1" applyFont="1" applyFill="1" applyBorder="1" applyAlignment="1">
      <alignment horizontal="left" vertical="top" shrinkToFit="1"/>
    </xf>
    <xf numFmtId="167" fontId="19" fillId="4" borderId="13" xfId="0" applyNumberFormat="1" applyFont="1" applyFill="1" applyBorder="1" applyAlignment="1">
      <alignment horizontal="right" vertical="top" shrinkToFit="1"/>
    </xf>
    <xf numFmtId="167" fontId="19" fillId="4" borderId="13" xfId="0" applyNumberFormat="1" applyFont="1" applyFill="1" applyBorder="1" applyAlignment="1">
      <alignment horizontal="center" vertical="top" shrinkToFit="1"/>
    </xf>
    <xf numFmtId="165" fontId="19" fillId="4" borderId="13" xfId="0" applyNumberFormat="1" applyFont="1" applyFill="1" applyBorder="1" applyAlignment="1">
      <alignment horizontal="left" vertical="top" shrinkToFit="1"/>
    </xf>
    <xf numFmtId="1" fontId="19" fillId="4" borderId="6" xfId="0" applyNumberFormat="1" applyFont="1" applyFill="1" applyBorder="1" applyAlignment="1">
      <alignment horizontal="center" vertical="top" shrinkToFit="1"/>
    </xf>
    <xf numFmtId="1" fontId="19" fillId="0" borderId="12" xfId="0" applyNumberFormat="1" applyFont="1" applyBorder="1" applyAlignment="1">
      <alignment horizontal="right" vertical="top" indent="2" shrinkToFit="1"/>
    </xf>
    <xf numFmtId="164" fontId="19" fillId="0" borderId="13" xfId="0" applyNumberFormat="1" applyFont="1" applyBorder="1" applyAlignment="1">
      <alignment horizontal="right" vertical="top" shrinkToFit="1"/>
    </xf>
    <xf numFmtId="165" fontId="19" fillId="0" borderId="13" xfId="0" applyNumberFormat="1" applyFont="1" applyBorder="1" applyAlignment="1">
      <alignment horizontal="center" vertical="top" shrinkToFit="1"/>
    </xf>
    <xf numFmtId="166" fontId="19" fillId="0" borderId="13" xfId="0" applyNumberFormat="1" applyFont="1" applyBorder="1" applyAlignment="1">
      <alignment horizontal="right" vertical="top" indent="2" shrinkToFit="1"/>
    </xf>
    <xf numFmtId="2" fontId="19" fillId="0" borderId="13" xfId="0" applyNumberFormat="1" applyFont="1" applyBorder="1" applyAlignment="1">
      <alignment horizontal="right" vertical="top" shrinkToFit="1"/>
    </xf>
    <xf numFmtId="167" fontId="19" fillId="0" borderId="13" xfId="0" applyNumberFormat="1" applyFont="1" applyBorder="1" applyAlignment="1">
      <alignment horizontal="left" vertical="top" shrinkToFit="1"/>
    </xf>
    <xf numFmtId="167" fontId="19" fillId="0" borderId="13" xfId="0" applyNumberFormat="1" applyFont="1" applyBorder="1" applyAlignment="1">
      <alignment horizontal="right" vertical="top" shrinkToFit="1"/>
    </xf>
    <xf numFmtId="167" fontId="19" fillId="0" borderId="13" xfId="0" applyNumberFormat="1" applyFont="1" applyBorder="1" applyAlignment="1">
      <alignment horizontal="center" vertical="top" shrinkToFit="1"/>
    </xf>
    <xf numFmtId="165" fontId="19" fillId="0" borderId="13" xfId="0" applyNumberFormat="1" applyFont="1" applyBorder="1" applyAlignment="1">
      <alignment horizontal="left" vertical="top" shrinkToFit="1"/>
    </xf>
    <xf numFmtId="1" fontId="19" fillId="0" borderId="6" xfId="0" applyNumberFormat="1" applyFont="1" applyBorder="1" applyAlignment="1">
      <alignment horizontal="center" vertical="top" shrinkToFit="1"/>
    </xf>
    <xf numFmtId="0" fontId="13" fillId="0" borderId="0" xfId="0" applyFont="1" applyAlignment="1">
      <alignment horizontal="right" vertical="center"/>
    </xf>
    <xf numFmtId="0" fontId="1" fillId="0" borderId="14" xfId="0" applyFont="1" applyBorder="1"/>
    <xf numFmtId="0" fontId="1" fillId="0" borderId="15" xfId="0" applyFont="1" applyBorder="1"/>
    <xf numFmtId="2" fontId="1" fillId="0" borderId="14" xfId="0" applyNumberFormat="1" applyFont="1" applyBorder="1" applyAlignment="1">
      <alignment wrapText="1"/>
    </xf>
    <xf numFmtId="0" fontId="1" fillId="0" borderId="15" xfId="0" applyFont="1" applyBorder="1" applyAlignment="1">
      <alignment wrapText="1"/>
    </xf>
    <xf numFmtId="1" fontId="1" fillId="0" borderId="14" xfId="0" applyNumberFormat="1" applyFont="1" applyBorder="1"/>
    <xf numFmtId="1" fontId="1" fillId="0" borderId="15" xfId="0" applyNumberFormat="1" applyFont="1" applyBorder="1"/>
    <xf numFmtId="0" fontId="0" fillId="0" borderId="0" xfId="0" quotePrefix="1"/>
    <xf numFmtId="0" fontId="3" fillId="3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vertical="center" wrapText="1"/>
    </xf>
    <xf numFmtId="0" fontId="21" fillId="0" borderId="0" xfId="0" applyFont="1" applyAlignment="1">
      <alignment horizontal="left" vertical="top" wrapText="1"/>
    </xf>
    <xf numFmtId="0" fontId="20" fillId="0" borderId="2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3" fillId="0" borderId="7" xfId="0" applyFont="1" applyBorder="1" applyAlignment="1">
      <alignment horizontal="left" wrapText="1" indent="2"/>
    </xf>
    <xf numFmtId="0" fontId="23" fillId="0" borderId="8" xfId="0" applyFont="1" applyBorder="1" applyAlignment="1">
      <alignment horizontal="left" wrapText="1" indent="2"/>
    </xf>
    <xf numFmtId="0" fontId="23" fillId="0" borderId="9" xfId="0" applyFont="1" applyBorder="1" applyAlignment="1">
      <alignment horizontal="left" vertical="top" wrapText="1" indent="2"/>
    </xf>
    <xf numFmtId="0" fontId="23" fillId="0" borderId="1" xfId="0" applyFont="1" applyBorder="1" applyAlignment="1">
      <alignment horizontal="left" vertical="top" wrapText="1" indent="2"/>
    </xf>
    <xf numFmtId="0" fontId="23" fillId="0" borderId="9" xfId="0" applyFont="1" applyBorder="1" applyAlignment="1">
      <alignment horizontal="left" vertical="top" wrapText="1" indent="1"/>
    </xf>
    <xf numFmtId="0" fontId="23" fillId="0" borderId="1" xfId="0" applyFont="1" applyBorder="1" applyAlignment="1">
      <alignment horizontal="left" vertical="top" wrapText="1" indent="1"/>
    </xf>
    <xf numFmtId="0" fontId="23" fillId="0" borderId="9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0" fillId="0" borderId="9" xfId="0" applyFont="1" applyBorder="1" applyAlignment="1">
      <alignment horizontal="left" vertical="top" wrapText="1" indent="2"/>
    </xf>
    <xf numFmtId="0" fontId="20" fillId="0" borderId="1" xfId="0" applyFont="1" applyBorder="1" applyAlignment="1">
      <alignment horizontal="left" vertical="top" wrapText="1" indent="2"/>
    </xf>
    <xf numFmtId="0" fontId="20" fillId="0" borderId="5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274320</xdr:colOff>
          <xdr:row>54</xdr:row>
          <xdr:rowOff>144780</xdr:rowOff>
        </xdr:from>
        <xdr:to>
          <xdr:col>7</xdr:col>
          <xdr:colOff>487680</xdr:colOff>
          <xdr:row>56</xdr:row>
          <xdr:rowOff>45720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ina/My%20Documents/Esami/59%20-%20Esame%20di%20Fisica%20Tecnica%20del%207%20luglio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e"/>
      <sheetName val="Calcoli"/>
      <sheetName val="Proprietà_H2O"/>
      <sheetName val="Graf_prop_H2O"/>
      <sheetName val="Cr"/>
      <sheetName val="Grafico_Cr"/>
      <sheetName val="Ps"/>
      <sheetName val="Grafico_Ps"/>
      <sheetName val="Ni"/>
      <sheetName val="Grafico_Ni"/>
    </sheetNames>
    <sheetDataSet>
      <sheetData sheetId="0"/>
      <sheetData sheetId="1">
        <row r="29">
          <cell r="G29">
            <v>19230.76923076923</v>
          </cell>
        </row>
      </sheetData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tabSelected="1" topLeftCell="A44" zoomScale="135" zoomScaleNormal="135" workbookViewId="0">
      <selection activeCell="B4" sqref="B4"/>
    </sheetView>
  </sheetViews>
  <sheetFormatPr defaultRowHeight="13.2"/>
  <cols>
    <col min="2" max="2" width="10" bestFit="1" customWidth="1"/>
  </cols>
  <sheetData>
    <row r="1" spans="1:16">
      <c r="A1" s="6" t="s">
        <v>14</v>
      </c>
      <c r="B1" s="6"/>
    </row>
    <row r="2" spans="1:16">
      <c r="A2" s="6"/>
      <c r="B2" s="6"/>
    </row>
    <row r="3" spans="1:16">
      <c r="A3" s="6" t="s">
        <v>0</v>
      </c>
      <c r="B3" s="6">
        <v>291084</v>
      </c>
      <c r="O3" s="10" t="s">
        <v>0</v>
      </c>
      <c r="P3" s="10">
        <f>mat</f>
        <v>291084</v>
      </c>
    </row>
    <row r="4" spans="1:16" s="8" customFormat="1">
      <c r="O4" s="10" t="s">
        <v>1</v>
      </c>
      <c r="P4" s="10">
        <f>INT(P3/100000)</f>
        <v>2</v>
      </c>
    </row>
    <row r="5" spans="1:16">
      <c r="A5" s="17" t="s">
        <v>15</v>
      </c>
      <c r="B5" s="17" t="s">
        <v>16</v>
      </c>
      <c r="O5" s="10" t="s">
        <v>2</v>
      </c>
      <c r="P5" s="10">
        <f>INT((P3-P4*100000)/10000)</f>
        <v>9</v>
      </c>
    </row>
    <row r="6" spans="1:16">
      <c r="A6" s="18" t="s">
        <v>8</v>
      </c>
      <c r="O6" s="10" t="s">
        <v>3</v>
      </c>
      <c r="P6" s="10">
        <f>INT((P3-P4*100000-P5*10000)/1000)</f>
        <v>1</v>
      </c>
    </row>
    <row r="7" spans="1:16">
      <c r="A7" s="3" t="s">
        <v>17</v>
      </c>
      <c r="O7" s="10" t="s">
        <v>4</v>
      </c>
      <c r="P7" s="10">
        <f>INT((P3-P4*100000-P5*10000-P6*1000)/100)</f>
        <v>0</v>
      </c>
    </row>
    <row r="8" spans="1:16">
      <c r="A8" s="5" t="s">
        <v>18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O8" s="10" t="s">
        <v>5</v>
      </c>
      <c r="P8" s="10">
        <f>INT((P3-P4*100000-P5*10000-P6*1000-P7*100)/10)</f>
        <v>8</v>
      </c>
    </row>
    <row r="9" spans="1:16">
      <c r="A9" s="3" t="s">
        <v>19</v>
      </c>
      <c r="O9" s="10" t="s">
        <v>6</v>
      </c>
      <c r="P9" s="10">
        <f>INT((P3-P4*100000-P5*10000-P6*1000-P7*100-P8*10))</f>
        <v>4</v>
      </c>
    </row>
    <row r="10" spans="1:16">
      <c r="A10" s="3" t="s">
        <v>20</v>
      </c>
    </row>
    <row r="11" spans="1:16">
      <c r="A11" s="3" t="s">
        <v>21</v>
      </c>
    </row>
    <row r="12" spans="1:16">
      <c r="A12" s="12"/>
    </row>
    <row r="13" spans="1:16">
      <c r="A13" s="17" t="s">
        <v>22</v>
      </c>
      <c r="B13" s="17" t="s">
        <v>23</v>
      </c>
    </row>
    <row r="14" spans="1:16">
      <c r="A14" s="2" t="s">
        <v>8</v>
      </c>
    </row>
    <row r="15" spans="1:16">
      <c r="A15" s="3" t="s">
        <v>24</v>
      </c>
    </row>
    <row r="16" spans="1:16">
      <c r="A16" s="3" t="s">
        <v>25</v>
      </c>
    </row>
    <row r="17" spans="1:10">
      <c r="A17" s="5" t="s">
        <v>26</v>
      </c>
      <c r="B17" s="7"/>
      <c r="C17" s="7"/>
      <c r="D17" s="7"/>
      <c r="E17" s="7"/>
      <c r="F17" s="7"/>
    </row>
    <row r="18" spans="1:10">
      <c r="A18" s="3" t="s">
        <v>27</v>
      </c>
    </row>
    <row r="19" spans="1:10">
      <c r="A19" s="3" t="s">
        <v>28</v>
      </c>
    </row>
    <row r="20" spans="1:10">
      <c r="A20" s="13"/>
    </row>
    <row r="21" spans="1:10">
      <c r="A21" s="4" t="s">
        <v>29</v>
      </c>
    </row>
    <row r="22" spans="1:10">
      <c r="A22" s="9" t="s">
        <v>8</v>
      </c>
    </row>
    <row r="23" spans="1:10">
      <c r="A23" s="3" t="s">
        <v>30</v>
      </c>
    </row>
    <row r="24" spans="1:10">
      <c r="A24" s="3" t="s">
        <v>31</v>
      </c>
    </row>
    <row r="25" spans="1:10">
      <c r="A25" s="5" t="s">
        <v>32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>
      <c r="A26" s="3" t="s">
        <v>33</v>
      </c>
    </row>
    <row r="27" spans="1:10">
      <c r="A27" s="3" t="s">
        <v>34</v>
      </c>
    </row>
    <row r="28" spans="1:10">
      <c r="A28" s="12"/>
    </row>
    <row r="29" spans="1:10">
      <c r="A29" s="4" t="s">
        <v>35</v>
      </c>
    </row>
    <row r="30" spans="1:10">
      <c r="A30" s="2" t="s">
        <v>8</v>
      </c>
    </row>
    <row r="31" spans="1:10">
      <c r="A31" s="3" t="s">
        <v>36</v>
      </c>
    </row>
    <row r="32" spans="1:10">
      <c r="A32" s="3" t="s">
        <v>37</v>
      </c>
    </row>
    <row r="33" spans="1:11">
      <c r="A33" s="5" t="s">
        <v>38</v>
      </c>
      <c r="B33" s="7"/>
      <c r="C33" s="7"/>
      <c r="D33" s="7"/>
      <c r="E33" s="7"/>
      <c r="F33" s="7"/>
      <c r="G33" s="7"/>
    </row>
    <row r="34" spans="1:11">
      <c r="A34" s="3" t="s">
        <v>39</v>
      </c>
    </row>
    <row r="35" spans="1:11">
      <c r="A35" s="3" t="s">
        <v>40</v>
      </c>
    </row>
    <row r="36" spans="1:11">
      <c r="A36" s="13"/>
    </row>
    <row r="37" spans="1:11">
      <c r="A37" s="4" t="s">
        <v>9</v>
      </c>
    </row>
    <row r="38" spans="1:11" ht="14.4">
      <c r="A38" s="14"/>
    </row>
    <row r="39" spans="1:11">
      <c r="A39" s="11" t="s">
        <v>41</v>
      </c>
    </row>
    <row r="40" spans="1:11" ht="13.8" thickBot="1">
      <c r="A40" s="15" t="s">
        <v>10</v>
      </c>
      <c r="I40" t="s">
        <v>63</v>
      </c>
      <c r="J40">
        <f>Tabella!B26*100000</f>
        <v>3169.0000000000005</v>
      </c>
      <c r="K40" t="s">
        <v>13</v>
      </c>
    </row>
    <row r="41" spans="1:11" ht="13.8" thickBot="1">
      <c r="A41" s="15"/>
      <c r="I41" s="53" t="s">
        <v>62</v>
      </c>
      <c r="J41" s="54">
        <f>(40+E)/100*J40</f>
        <v>1521.1200000000001</v>
      </c>
      <c r="K41" s="55" t="s">
        <v>13</v>
      </c>
    </row>
    <row r="42" spans="1:11">
      <c r="A42" s="1"/>
    </row>
    <row r="43" spans="1:11" ht="38.4" customHeight="1">
      <c r="A43" s="61" t="s">
        <v>42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</row>
    <row r="44" spans="1:11" ht="15.6" customHeight="1" thickBot="1">
      <c r="A44" s="2" t="s">
        <v>7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1:11" ht="13.8" thickBot="1">
      <c r="A45" s="16" t="s">
        <v>64</v>
      </c>
      <c r="B45" s="16">
        <f>8+F/2</f>
        <v>10</v>
      </c>
      <c r="C45" s="16" t="s">
        <v>65</v>
      </c>
      <c r="D45" s="16" t="s">
        <v>66</v>
      </c>
      <c r="E45" s="16">
        <f>2*B45*B46+2*B46*B47+2*B45*B47</f>
        <v>285.33333333333331</v>
      </c>
      <c r="F45" s="16" t="s">
        <v>67</v>
      </c>
      <c r="G45" s="16"/>
      <c r="H45" s="4" t="s">
        <v>68</v>
      </c>
      <c r="J45" s="56">
        <f>0.16*Alfa/(E47*E45)</f>
        <v>0.72897196261682251</v>
      </c>
      <c r="K45" s="57" t="s">
        <v>12</v>
      </c>
    </row>
    <row r="46" spans="1:11">
      <c r="A46" s="16" t="s">
        <v>69</v>
      </c>
      <c r="B46" s="16">
        <f>6+E/3</f>
        <v>8.6666666666666661</v>
      </c>
      <c r="C46" s="16" t="s">
        <v>65</v>
      </c>
      <c r="D46" s="16" t="s">
        <v>70</v>
      </c>
      <c r="E46" s="16">
        <f>B45*B46*B47</f>
        <v>260</v>
      </c>
      <c r="F46" s="16" t="s">
        <v>71</v>
      </c>
      <c r="G46" s="16"/>
      <c r="H46" s="16"/>
      <c r="I46" s="16"/>
      <c r="J46" s="16"/>
      <c r="K46" s="16"/>
    </row>
    <row r="47" spans="1:11" ht="13.2" customHeight="1">
      <c r="A47" s="16" t="s">
        <v>72</v>
      </c>
      <c r="B47" s="16">
        <v>3</v>
      </c>
      <c r="C47" s="16" t="s">
        <v>65</v>
      </c>
      <c r="D47" s="16" t="s">
        <v>73</v>
      </c>
      <c r="E47" s="16">
        <f>0.2+D/50</f>
        <v>0.2</v>
      </c>
      <c r="F47" s="16"/>
      <c r="G47" s="16"/>
      <c r="H47" s="16"/>
      <c r="I47" s="16"/>
      <c r="J47" s="16"/>
      <c r="K47" s="16"/>
    </row>
    <row r="48" spans="1:11">
      <c r="A48" s="2"/>
    </row>
    <row r="49" spans="1:11" ht="26.4" customHeight="1">
      <c r="A49" s="61" t="s">
        <v>43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1:11">
      <c r="A50" s="2" t="s">
        <v>7</v>
      </c>
    </row>
    <row r="51" spans="1:11" ht="13.8" thickBot="1">
      <c r="A51" s="1" t="s">
        <v>74</v>
      </c>
      <c r="B51">
        <f>2000+F*10</f>
        <v>2040</v>
      </c>
      <c r="C51" t="s">
        <v>75</v>
      </c>
      <c r="E51" t="s">
        <v>66</v>
      </c>
      <c r="F51">
        <f>3+E/10</f>
        <v>3.8</v>
      </c>
      <c r="G51" t="s">
        <v>67</v>
      </c>
    </row>
    <row r="52" spans="1:11" ht="13.8" thickBot="1">
      <c r="A52" t="s">
        <v>76</v>
      </c>
      <c r="B52">
        <f>5+D/4</f>
        <v>5</v>
      </c>
      <c r="C52" t="s">
        <v>65</v>
      </c>
      <c r="D52" s="1" t="s">
        <v>77</v>
      </c>
      <c r="F52">
        <f>F51/(B52^2)</f>
        <v>0.152</v>
      </c>
      <c r="G52" t="s">
        <v>11</v>
      </c>
      <c r="H52" s="4" t="s">
        <v>78</v>
      </c>
      <c r="J52" s="58">
        <f>B51/F52</f>
        <v>13421.052631578948</v>
      </c>
      <c r="K52" s="59" t="s">
        <v>79</v>
      </c>
    </row>
    <row r="53" spans="1:11">
      <c r="A53" s="1"/>
    </row>
    <row r="54" spans="1:11" ht="37.799999999999997" customHeight="1">
      <c r="A54" s="63" t="s">
        <v>44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1:11">
      <c r="A55" s="15" t="s">
        <v>10</v>
      </c>
      <c r="D55" s="15"/>
    </row>
    <row r="56" spans="1:11" ht="13.8" thickBot="1">
      <c r="H56" s="19" t="s">
        <v>45</v>
      </c>
      <c r="I56" s="60" t="s">
        <v>80</v>
      </c>
    </row>
    <row r="57" spans="1:11" ht="13.8" thickBot="1">
      <c r="I57" t="s">
        <v>81</v>
      </c>
      <c r="J57" s="58">
        <f>(1+F/10)*1.2*1005*(20-E/2)</f>
        <v>27014.399999999998</v>
      </c>
      <c r="K57" s="59" t="s">
        <v>82</v>
      </c>
    </row>
  </sheetData>
  <mergeCells count="3">
    <mergeCell ref="A49:K49"/>
    <mergeCell ref="A54:K54"/>
    <mergeCell ref="A43:K43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7</xdr:col>
                <xdr:colOff>274320</xdr:colOff>
                <xdr:row>54</xdr:row>
                <xdr:rowOff>144780</xdr:rowOff>
              </from>
              <to>
                <xdr:col>7</xdr:col>
                <xdr:colOff>487680</xdr:colOff>
                <xdr:row>56</xdr:row>
                <xdr:rowOff>45720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F1995-7656-4462-B7E7-AE0F234F00A7}">
  <dimension ref="A3:M40"/>
  <sheetViews>
    <sheetView workbookViewId="0">
      <selection activeCell="B26" sqref="B26"/>
    </sheetView>
  </sheetViews>
  <sheetFormatPr defaultRowHeight="13.2"/>
  <sheetData>
    <row r="3" spans="1:13">
      <c r="A3" s="64" t="s">
        <v>46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>
      <c r="A4" s="65" t="s">
        <v>47</v>
      </c>
      <c r="B4" s="67" t="s">
        <v>48</v>
      </c>
      <c r="C4" s="69" t="s">
        <v>49</v>
      </c>
      <c r="D4" s="70"/>
      <c r="E4" s="71" t="s">
        <v>50</v>
      </c>
      <c r="F4" s="72"/>
      <c r="G4" s="73" t="s">
        <v>51</v>
      </c>
      <c r="H4" s="74"/>
      <c r="I4" s="75"/>
      <c r="J4" s="76" t="s">
        <v>52</v>
      </c>
      <c r="K4" s="77"/>
      <c r="L4" s="78" t="s">
        <v>47</v>
      </c>
      <c r="M4" s="20"/>
    </row>
    <row r="5" spans="1:13" ht="43.8">
      <c r="A5" s="66"/>
      <c r="B5" s="68"/>
      <c r="C5" s="21" t="s">
        <v>53</v>
      </c>
      <c r="D5" s="22" t="s">
        <v>54</v>
      </c>
      <c r="E5" s="22" t="s">
        <v>55</v>
      </c>
      <c r="F5" s="22" t="s">
        <v>56</v>
      </c>
      <c r="G5" s="22" t="s">
        <v>57</v>
      </c>
      <c r="H5" s="22" t="s">
        <v>58</v>
      </c>
      <c r="I5" s="22" t="s">
        <v>59</v>
      </c>
      <c r="J5" s="22" t="s">
        <v>60</v>
      </c>
      <c r="K5" s="22" t="s">
        <v>61</v>
      </c>
      <c r="L5" s="79"/>
      <c r="M5" s="20"/>
    </row>
    <row r="6" spans="1:13">
      <c r="A6" s="23">
        <v>0.01</v>
      </c>
      <c r="B6" s="24">
        <v>6.11E-3</v>
      </c>
      <c r="C6" s="25">
        <v>1.0002</v>
      </c>
      <c r="D6" s="26">
        <v>206.136</v>
      </c>
      <c r="E6" s="27">
        <v>0</v>
      </c>
      <c r="F6" s="28">
        <v>2375.3000000000002</v>
      </c>
      <c r="G6" s="27">
        <v>0.01</v>
      </c>
      <c r="H6" s="29">
        <v>2501.3000000000002</v>
      </c>
      <c r="I6" s="30">
        <v>2501.4</v>
      </c>
      <c r="J6" s="31">
        <v>0</v>
      </c>
      <c r="K6" s="25">
        <v>9.1562000000000001</v>
      </c>
      <c r="L6" s="32">
        <v>0.01</v>
      </c>
      <c r="M6" s="20"/>
    </row>
    <row r="7" spans="1:13">
      <c r="A7" s="33">
        <v>4</v>
      </c>
      <c r="B7" s="34">
        <v>8.1300000000000001E-3</v>
      </c>
      <c r="C7" s="35">
        <v>1.0001</v>
      </c>
      <c r="D7" s="36">
        <v>157.232</v>
      </c>
      <c r="E7" s="37">
        <v>16.77</v>
      </c>
      <c r="F7" s="38">
        <v>2380.9</v>
      </c>
      <c r="G7" s="37">
        <v>16.78</v>
      </c>
      <c r="H7" s="39">
        <v>2491.9</v>
      </c>
      <c r="I7" s="40">
        <v>2508.6999999999998</v>
      </c>
      <c r="J7" s="41">
        <v>6.0999999999999999E-2</v>
      </c>
      <c r="K7" s="35">
        <v>9.0513999999999992</v>
      </c>
      <c r="L7" s="42">
        <v>4</v>
      </c>
      <c r="M7" s="20"/>
    </row>
    <row r="8" spans="1:13">
      <c r="A8" s="33">
        <v>5</v>
      </c>
      <c r="B8" s="34">
        <v>8.7200000000000003E-3</v>
      </c>
      <c r="C8" s="35">
        <v>1.0001</v>
      </c>
      <c r="D8" s="36">
        <v>147.12</v>
      </c>
      <c r="E8" s="37">
        <v>20.97</v>
      </c>
      <c r="F8" s="38">
        <v>2382.3000000000002</v>
      </c>
      <c r="G8" s="37">
        <v>20.98</v>
      </c>
      <c r="H8" s="39">
        <v>2489.6</v>
      </c>
      <c r="I8" s="40">
        <v>2510.6</v>
      </c>
      <c r="J8" s="41">
        <v>7.6100000000000001E-2</v>
      </c>
      <c r="K8" s="35">
        <v>9.0257000000000005</v>
      </c>
      <c r="L8" s="42">
        <v>5</v>
      </c>
      <c r="M8" s="20"/>
    </row>
    <row r="9" spans="1:13">
      <c r="A9" s="33">
        <v>6</v>
      </c>
      <c r="B9" s="34">
        <v>9.3500000000000007E-3</v>
      </c>
      <c r="C9" s="35">
        <v>1.0001</v>
      </c>
      <c r="D9" s="36">
        <v>137.73400000000001</v>
      </c>
      <c r="E9" s="37">
        <v>25.19</v>
      </c>
      <c r="F9" s="38">
        <v>2383.6</v>
      </c>
      <c r="G9" s="37">
        <v>25.2</v>
      </c>
      <c r="H9" s="39">
        <v>2487.1999999999998</v>
      </c>
      <c r="I9" s="40">
        <v>2512.4</v>
      </c>
      <c r="J9" s="41">
        <v>9.1200000000000003E-2</v>
      </c>
      <c r="K9" s="35">
        <v>9.0002999999999993</v>
      </c>
      <c r="L9" s="42">
        <v>6</v>
      </c>
      <c r="M9" s="20"/>
    </row>
    <row r="10" spans="1:13">
      <c r="A10" s="33">
        <v>8</v>
      </c>
      <c r="B10" s="34">
        <v>1.072E-2</v>
      </c>
      <c r="C10" s="35">
        <v>1.0002</v>
      </c>
      <c r="D10" s="36">
        <v>120.917</v>
      </c>
      <c r="E10" s="37">
        <v>33.590000000000003</v>
      </c>
      <c r="F10" s="38">
        <v>2386.4</v>
      </c>
      <c r="G10" s="37">
        <v>33.6</v>
      </c>
      <c r="H10" s="39">
        <v>2482.5</v>
      </c>
      <c r="I10" s="40">
        <v>2516.1</v>
      </c>
      <c r="J10" s="41">
        <v>0.1212</v>
      </c>
      <c r="K10" s="35">
        <v>8.9501000000000008</v>
      </c>
      <c r="L10" s="42">
        <v>8</v>
      </c>
      <c r="M10" s="20"/>
    </row>
    <row r="11" spans="1:13">
      <c r="A11" s="43">
        <v>10</v>
      </c>
      <c r="B11" s="44">
        <v>1.2279999999999999E-2</v>
      </c>
      <c r="C11" s="45">
        <v>1.0004</v>
      </c>
      <c r="D11" s="46">
        <v>106.379</v>
      </c>
      <c r="E11" s="47">
        <v>42</v>
      </c>
      <c r="F11" s="48">
        <v>2389.1999999999998</v>
      </c>
      <c r="G11" s="47">
        <v>42.01</v>
      </c>
      <c r="H11" s="49">
        <v>2477.6999999999998</v>
      </c>
      <c r="I11" s="50">
        <v>2519.8000000000002</v>
      </c>
      <c r="J11" s="51">
        <v>0.151</v>
      </c>
      <c r="K11" s="45">
        <v>8.9008000000000003</v>
      </c>
      <c r="L11" s="52">
        <v>10</v>
      </c>
      <c r="M11" s="20"/>
    </row>
    <row r="12" spans="1:13">
      <c r="A12" s="43">
        <v>11</v>
      </c>
      <c r="B12" s="44">
        <v>1.312E-2</v>
      </c>
      <c r="C12" s="45">
        <v>1.0004</v>
      </c>
      <c r="D12" s="46">
        <v>99.856999999999999</v>
      </c>
      <c r="E12" s="47">
        <v>46.2</v>
      </c>
      <c r="F12" s="48">
        <v>2390.5</v>
      </c>
      <c r="G12" s="47">
        <v>46.2</v>
      </c>
      <c r="H12" s="49">
        <v>2475.4</v>
      </c>
      <c r="I12" s="50">
        <v>2521.6</v>
      </c>
      <c r="J12" s="51">
        <v>0.1658</v>
      </c>
      <c r="K12" s="45">
        <v>8.8765000000000001</v>
      </c>
      <c r="L12" s="52">
        <v>11</v>
      </c>
      <c r="M12" s="20"/>
    </row>
    <row r="13" spans="1:13">
      <c r="A13" s="43">
        <v>12</v>
      </c>
      <c r="B13" s="44">
        <v>1.4019999999999999E-2</v>
      </c>
      <c r="C13" s="45">
        <v>1.0004999999999999</v>
      </c>
      <c r="D13" s="46">
        <v>93.784000000000006</v>
      </c>
      <c r="E13" s="47">
        <v>50.41</v>
      </c>
      <c r="F13" s="48">
        <v>2391.9</v>
      </c>
      <c r="G13" s="47">
        <v>50.41</v>
      </c>
      <c r="H13" s="49">
        <v>2473</v>
      </c>
      <c r="I13" s="50">
        <v>2523.4</v>
      </c>
      <c r="J13" s="51">
        <v>0.18060000000000001</v>
      </c>
      <c r="K13" s="45">
        <v>8.8523999999999994</v>
      </c>
      <c r="L13" s="52">
        <v>12</v>
      </c>
      <c r="M13" s="20"/>
    </row>
    <row r="14" spans="1:13">
      <c r="A14" s="43">
        <v>13</v>
      </c>
      <c r="B14" s="44">
        <v>1.4970000000000001E-2</v>
      </c>
      <c r="C14" s="45">
        <v>1.0006999999999999</v>
      </c>
      <c r="D14" s="46">
        <v>88.123999999999995</v>
      </c>
      <c r="E14" s="47">
        <v>54.6</v>
      </c>
      <c r="F14" s="48">
        <v>2393.3000000000002</v>
      </c>
      <c r="G14" s="47">
        <v>54.6</v>
      </c>
      <c r="H14" s="49">
        <v>2470.6999999999998</v>
      </c>
      <c r="I14" s="50">
        <v>2525.3000000000002</v>
      </c>
      <c r="J14" s="51">
        <v>0.1953</v>
      </c>
      <c r="K14" s="45">
        <v>8.8285</v>
      </c>
      <c r="L14" s="52">
        <v>13</v>
      </c>
      <c r="M14" s="20"/>
    </row>
    <row r="15" spans="1:13">
      <c r="A15" s="43">
        <v>14</v>
      </c>
      <c r="B15" s="44">
        <v>1.5980000000000001E-2</v>
      </c>
      <c r="C15" s="45">
        <v>1.0007999999999999</v>
      </c>
      <c r="D15" s="46">
        <v>82.847999999999999</v>
      </c>
      <c r="E15" s="47">
        <v>58.79</v>
      </c>
      <c r="F15" s="48">
        <v>2394.6999999999998</v>
      </c>
      <c r="G15" s="47">
        <v>58.8</v>
      </c>
      <c r="H15" s="49">
        <v>2468.3000000000002</v>
      </c>
      <c r="I15" s="50">
        <v>2527.1</v>
      </c>
      <c r="J15" s="51">
        <v>0.2099</v>
      </c>
      <c r="K15" s="45">
        <v>8.8048000000000002</v>
      </c>
      <c r="L15" s="52">
        <v>14</v>
      </c>
      <c r="M15" s="20"/>
    </row>
    <row r="16" spans="1:13">
      <c r="A16" s="33">
        <v>15</v>
      </c>
      <c r="B16" s="34">
        <v>1.7049999999999999E-2</v>
      </c>
      <c r="C16" s="35">
        <v>1.0008999999999999</v>
      </c>
      <c r="D16" s="36">
        <v>77.926000000000002</v>
      </c>
      <c r="E16" s="37">
        <v>62.99</v>
      </c>
      <c r="F16" s="38">
        <v>2396.1</v>
      </c>
      <c r="G16" s="37">
        <v>62.99</v>
      </c>
      <c r="H16" s="39">
        <v>2465.9</v>
      </c>
      <c r="I16" s="40">
        <v>2528.9</v>
      </c>
      <c r="J16" s="41">
        <v>0.22450000000000001</v>
      </c>
      <c r="K16" s="35">
        <v>8.7813999999999997</v>
      </c>
      <c r="L16" s="42">
        <v>15</v>
      </c>
      <c r="M16" s="20"/>
    </row>
    <row r="17" spans="1:13">
      <c r="A17" s="33">
        <v>16</v>
      </c>
      <c r="B17" s="34">
        <v>1.8180000000000002E-2</v>
      </c>
      <c r="C17" s="35">
        <v>1.0011000000000001</v>
      </c>
      <c r="D17" s="36">
        <v>73.332999999999998</v>
      </c>
      <c r="E17" s="37">
        <v>67.180000000000007</v>
      </c>
      <c r="F17" s="38">
        <v>2397.4</v>
      </c>
      <c r="G17" s="37">
        <v>67.19</v>
      </c>
      <c r="H17" s="39">
        <v>2463.6</v>
      </c>
      <c r="I17" s="40">
        <v>2530.8000000000002</v>
      </c>
      <c r="J17" s="41">
        <v>0.23899999999999999</v>
      </c>
      <c r="K17" s="35">
        <v>8.7582000000000004</v>
      </c>
      <c r="L17" s="42">
        <v>16</v>
      </c>
      <c r="M17" s="20"/>
    </row>
    <row r="18" spans="1:13">
      <c r="A18" s="33">
        <v>17</v>
      </c>
      <c r="B18" s="34">
        <v>1.9380000000000001E-2</v>
      </c>
      <c r="C18" s="35">
        <v>1.0012000000000001</v>
      </c>
      <c r="D18" s="36">
        <v>69.043999999999997</v>
      </c>
      <c r="E18" s="37">
        <v>71.38</v>
      </c>
      <c r="F18" s="38">
        <v>2398.8000000000002</v>
      </c>
      <c r="G18" s="37">
        <v>71.38</v>
      </c>
      <c r="H18" s="39">
        <v>2461.1999999999998</v>
      </c>
      <c r="I18" s="40">
        <v>2532.6</v>
      </c>
      <c r="J18" s="41">
        <v>0.2535</v>
      </c>
      <c r="K18" s="35">
        <v>8.7350999999999992</v>
      </c>
      <c r="L18" s="42">
        <v>17</v>
      </c>
      <c r="M18" s="20"/>
    </row>
    <row r="19" spans="1:13">
      <c r="A19" s="33">
        <v>18</v>
      </c>
      <c r="B19" s="34">
        <v>2.0639999999999999E-2</v>
      </c>
      <c r="C19" s="35">
        <v>1.0014000000000001</v>
      </c>
      <c r="D19" s="36">
        <v>65.037999999999997</v>
      </c>
      <c r="E19" s="37">
        <v>75.569999999999993</v>
      </c>
      <c r="F19" s="38">
        <v>2400.1999999999998</v>
      </c>
      <c r="G19" s="37">
        <v>75.58</v>
      </c>
      <c r="H19" s="39">
        <v>2458.8000000000002</v>
      </c>
      <c r="I19" s="40">
        <v>2534.4</v>
      </c>
      <c r="J19" s="41">
        <v>0.26790000000000003</v>
      </c>
      <c r="K19" s="35">
        <v>8.7123000000000008</v>
      </c>
      <c r="L19" s="42">
        <v>18</v>
      </c>
      <c r="M19" s="20"/>
    </row>
    <row r="20" spans="1:13">
      <c r="A20" s="33">
        <v>19</v>
      </c>
      <c r="B20" s="34">
        <v>2.198E-2</v>
      </c>
      <c r="C20" s="35">
        <v>1.0016</v>
      </c>
      <c r="D20" s="36">
        <v>61.292999999999999</v>
      </c>
      <c r="E20" s="37">
        <v>79.760000000000005</v>
      </c>
      <c r="F20" s="38">
        <v>2401.6</v>
      </c>
      <c r="G20" s="37">
        <v>79.77</v>
      </c>
      <c r="H20" s="39">
        <v>2456.5</v>
      </c>
      <c r="I20" s="40">
        <v>2536.1999999999998</v>
      </c>
      <c r="J20" s="41">
        <v>0.2823</v>
      </c>
      <c r="K20" s="35">
        <v>8.6897000000000002</v>
      </c>
      <c r="L20" s="42">
        <v>19</v>
      </c>
      <c r="M20" s="20"/>
    </row>
    <row r="21" spans="1:13">
      <c r="A21" s="43">
        <v>20</v>
      </c>
      <c r="B21" s="44">
        <v>2.3390000000000001E-2</v>
      </c>
      <c r="C21" s="45">
        <v>1.0018</v>
      </c>
      <c r="D21" s="46">
        <v>57.790999999999997</v>
      </c>
      <c r="E21" s="47">
        <v>83.95</v>
      </c>
      <c r="F21" s="48">
        <v>2402.9</v>
      </c>
      <c r="G21" s="47">
        <v>83.96</v>
      </c>
      <c r="H21" s="49">
        <v>2454.1</v>
      </c>
      <c r="I21" s="50">
        <v>2538.1</v>
      </c>
      <c r="J21" s="51">
        <v>0.29659999999999997</v>
      </c>
      <c r="K21" s="45">
        <v>8.6671999999999993</v>
      </c>
      <c r="L21" s="52">
        <v>20</v>
      </c>
      <c r="M21" s="20"/>
    </row>
    <row r="22" spans="1:13">
      <c r="A22" s="43">
        <v>21</v>
      </c>
      <c r="B22" s="44">
        <v>2.487E-2</v>
      </c>
      <c r="C22" s="45">
        <v>1.002</v>
      </c>
      <c r="D22" s="46">
        <v>54.514000000000003</v>
      </c>
      <c r="E22" s="47">
        <v>88.14</v>
      </c>
      <c r="F22" s="48">
        <v>2404.3000000000002</v>
      </c>
      <c r="G22" s="47">
        <v>88.14</v>
      </c>
      <c r="H22" s="49">
        <v>2451.8000000000002</v>
      </c>
      <c r="I22" s="50">
        <v>2539.9</v>
      </c>
      <c r="J22" s="51">
        <v>0.31090000000000001</v>
      </c>
      <c r="K22" s="45">
        <v>8.6449999999999996</v>
      </c>
      <c r="L22" s="52">
        <v>21</v>
      </c>
      <c r="M22" s="20"/>
    </row>
    <row r="23" spans="1:13">
      <c r="A23" s="43">
        <v>22</v>
      </c>
      <c r="B23" s="44">
        <v>2.6450000000000001E-2</v>
      </c>
      <c r="C23" s="45">
        <v>1.0022</v>
      </c>
      <c r="D23" s="46">
        <v>51.447000000000003</v>
      </c>
      <c r="E23" s="47">
        <v>92.32</v>
      </c>
      <c r="F23" s="48">
        <v>2405.6999999999998</v>
      </c>
      <c r="G23" s="47">
        <v>92.33</v>
      </c>
      <c r="H23" s="49">
        <v>2449.4</v>
      </c>
      <c r="I23" s="50">
        <v>2541.6999999999998</v>
      </c>
      <c r="J23" s="51">
        <v>0.3251</v>
      </c>
      <c r="K23" s="45">
        <v>8.6228999999999996</v>
      </c>
      <c r="L23" s="52">
        <v>22</v>
      </c>
      <c r="M23" s="20"/>
    </row>
    <row r="24" spans="1:13">
      <c r="A24" s="43">
        <v>23</v>
      </c>
      <c r="B24" s="44">
        <v>2.81E-2</v>
      </c>
      <c r="C24" s="45">
        <v>1.0024</v>
      </c>
      <c r="D24" s="46">
        <v>48.573999999999998</v>
      </c>
      <c r="E24" s="47">
        <v>96.51</v>
      </c>
      <c r="F24" s="48">
        <v>2407</v>
      </c>
      <c r="G24" s="47">
        <v>96.52</v>
      </c>
      <c r="H24" s="49">
        <v>2447</v>
      </c>
      <c r="I24" s="50">
        <v>2543.5</v>
      </c>
      <c r="J24" s="51">
        <v>0.33929999999999999</v>
      </c>
      <c r="K24" s="45">
        <v>8.6011000000000006</v>
      </c>
      <c r="L24" s="52">
        <v>23</v>
      </c>
      <c r="M24" s="20"/>
    </row>
    <row r="25" spans="1:13">
      <c r="A25" s="43">
        <v>24</v>
      </c>
      <c r="B25" s="44">
        <v>2.9850000000000002E-2</v>
      </c>
      <c r="C25" s="45">
        <v>1.0026999999999999</v>
      </c>
      <c r="D25" s="46">
        <v>45.883000000000003</v>
      </c>
      <c r="E25" s="47">
        <v>100.7</v>
      </c>
      <c r="F25" s="48">
        <v>2408.4</v>
      </c>
      <c r="G25" s="47">
        <v>100.7</v>
      </c>
      <c r="H25" s="49">
        <v>2444.6999999999998</v>
      </c>
      <c r="I25" s="50">
        <v>2545.4</v>
      </c>
      <c r="J25" s="51">
        <v>0.35339999999999999</v>
      </c>
      <c r="K25" s="45">
        <v>8.5793999999999997</v>
      </c>
      <c r="L25" s="52">
        <v>24</v>
      </c>
      <c r="M25" s="20"/>
    </row>
    <row r="26" spans="1:13">
      <c r="A26" s="33">
        <v>25</v>
      </c>
      <c r="B26" s="34">
        <v>3.1690000000000003E-2</v>
      </c>
      <c r="C26" s="35">
        <v>1.0028999999999999</v>
      </c>
      <c r="D26" s="36">
        <v>43.36</v>
      </c>
      <c r="E26" s="37">
        <v>104.88</v>
      </c>
      <c r="F26" s="38">
        <v>2409.8000000000002</v>
      </c>
      <c r="G26" s="37">
        <v>104.89</v>
      </c>
      <c r="H26" s="39">
        <v>2442.3000000000002</v>
      </c>
      <c r="I26" s="40">
        <v>2547.1999999999998</v>
      </c>
      <c r="J26" s="41">
        <v>0.3674</v>
      </c>
      <c r="K26" s="35">
        <v>8.5579999999999998</v>
      </c>
      <c r="L26" s="42">
        <v>25</v>
      </c>
      <c r="M26" s="20"/>
    </row>
    <row r="27" spans="1:13">
      <c r="A27" s="33">
        <v>26</v>
      </c>
      <c r="B27" s="34">
        <v>3.363E-2</v>
      </c>
      <c r="C27" s="35">
        <v>1.0032000000000001</v>
      </c>
      <c r="D27" s="36">
        <v>40.994</v>
      </c>
      <c r="E27" s="37">
        <v>109.06</v>
      </c>
      <c r="F27" s="38">
        <v>2411.1</v>
      </c>
      <c r="G27" s="37">
        <v>109.07</v>
      </c>
      <c r="H27" s="39">
        <v>2439.9</v>
      </c>
      <c r="I27" s="40">
        <v>2549</v>
      </c>
      <c r="J27" s="41">
        <v>0.38140000000000002</v>
      </c>
      <c r="K27" s="35">
        <v>8.5366999999999997</v>
      </c>
      <c r="L27" s="42">
        <v>26</v>
      </c>
      <c r="M27" s="20"/>
    </row>
    <row r="28" spans="1:13">
      <c r="A28" s="33">
        <v>27</v>
      </c>
      <c r="B28" s="34">
        <v>3.567E-2</v>
      </c>
      <c r="C28" s="35">
        <v>1.0035000000000001</v>
      </c>
      <c r="D28" s="36">
        <v>38.774000000000001</v>
      </c>
      <c r="E28" s="37">
        <v>113.25</v>
      </c>
      <c r="F28" s="38">
        <v>2412.5</v>
      </c>
      <c r="G28" s="37">
        <v>113.25</v>
      </c>
      <c r="H28" s="39">
        <v>2437.6</v>
      </c>
      <c r="I28" s="40">
        <v>2550.8000000000002</v>
      </c>
      <c r="J28" s="41">
        <v>0.39539999999999997</v>
      </c>
      <c r="K28" s="35">
        <v>8.5155999999999992</v>
      </c>
      <c r="L28" s="42">
        <v>27</v>
      </c>
      <c r="M28" s="20"/>
    </row>
    <row r="29" spans="1:13">
      <c r="A29" s="33">
        <v>28</v>
      </c>
      <c r="B29" s="34">
        <v>3.7819999999999999E-2</v>
      </c>
      <c r="C29" s="35">
        <v>1.0037</v>
      </c>
      <c r="D29" s="36">
        <v>36.69</v>
      </c>
      <c r="E29" s="37">
        <v>117.42</v>
      </c>
      <c r="F29" s="38">
        <v>2413.9</v>
      </c>
      <c r="G29" s="37">
        <v>117.43</v>
      </c>
      <c r="H29" s="39">
        <v>2435.1999999999998</v>
      </c>
      <c r="I29" s="40">
        <v>2552.6</v>
      </c>
      <c r="J29" s="41">
        <v>0.4093</v>
      </c>
      <c r="K29" s="35">
        <v>8.4946000000000002</v>
      </c>
      <c r="L29" s="42">
        <v>28</v>
      </c>
      <c r="M29" s="20"/>
    </row>
    <row r="30" spans="1:13">
      <c r="A30" s="33">
        <v>29</v>
      </c>
      <c r="B30" s="34">
        <v>4.0079999999999998E-2</v>
      </c>
      <c r="C30" s="35">
        <v>1.004</v>
      </c>
      <c r="D30" s="36">
        <v>34.732999999999997</v>
      </c>
      <c r="E30" s="37">
        <v>121.6</v>
      </c>
      <c r="F30" s="38">
        <v>2415.1999999999998</v>
      </c>
      <c r="G30" s="37">
        <v>121.61</v>
      </c>
      <c r="H30" s="39">
        <v>2432.8000000000002</v>
      </c>
      <c r="I30" s="40">
        <v>2554.5</v>
      </c>
      <c r="J30" s="41">
        <v>0.42309999999999998</v>
      </c>
      <c r="K30" s="35">
        <v>8.4739000000000004</v>
      </c>
      <c r="L30" s="42">
        <v>29</v>
      </c>
      <c r="M30" s="20"/>
    </row>
    <row r="31" spans="1:13">
      <c r="A31" s="43">
        <v>30</v>
      </c>
      <c r="B31" s="44">
        <v>4.2459999999999998E-2</v>
      </c>
      <c r="C31" s="45">
        <v>1.0043</v>
      </c>
      <c r="D31" s="46">
        <v>32.893999999999998</v>
      </c>
      <c r="E31" s="47">
        <v>125.78</v>
      </c>
      <c r="F31" s="48">
        <v>2416.6</v>
      </c>
      <c r="G31" s="47">
        <v>125.79</v>
      </c>
      <c r="H31" s="49">
        <v>2430.5</v>
      </c>
      <c r="I31" s="50">
        <v>2556.3000000000002</v>
      </c>
      <c r="J31" s="51">
        <v>0.43690000000000001</v>
      </c>
      <c r="K31" s="45">
        <v>8.4533000000000005</v>
      </c>
      <c r="L31" s="52">
        <v>30</v>
      </c>
      <c r="M31" s="20"/>
    </row>
    <row r="32" spans="1:13">
      <c r="A32" s="43">
        <v>31</v>
      </c>
      <c r="B32" s="44">
        <v>4.496E-2</v>
      </c>
      <c r="C32" s="45">
        <v>1.0045999999999999</v>
      </c>
      <c r="D32" s="46">
        <v>31.164999999999999</v>
      </c>
      <c r="E32" s="47">
        <v>129.96</v>
      </c>
      <c r="F32" s="48">
        <v>2418</v>
      </c>
      <c r="G32" s="47">
        <v>129.97</v>
      </c>
      <c r="H32" s="49">
        <v>2428.1</v>
      </c>
      <c r="I32" s="50">
        <v>2558.1</v>
      </c>
      <c r="J32" s="51">
        <v>0.45069999999999999</v>
      </c>
      <c r="K32" s="45">
        <v>8.4329000000000001</v>
      </c>
      <c r="L32" s="52">
        <v>31</v>
      </c>
      <c r="M32" s="20"/>
    </row>
    <row r="33" spans="1:13">
      <c r="A33" s="43">
        <v>32</v>
      </c>
      <c r="B33" s="44">
        <v>4.759E-2</v>
      </c>
      <c r="C33" s="45">
        <v>1.0049999999999999</v>
      </c>
      <c r="D33" s="46">
        <v>29.54</v>
      </c>
      <c r="E33" s="47">
        <v>134.13999999999999</v>
      </c>
      <c r="F33" s="48">
        <v>2419.3000000000002</v>
      </c>
      <c r="G33" s="47">
        <v>134.15</v>
      </c>
      <c r="H33" s="49">
        <v>2425.6999999999998</v>
      </c>
      <c r="I33" s="50">
        <v>2559.9</v>
      </c>
      <c r="J33" s="51">
        <v>0.46439999999999998</v>
      </c>
      <c r="K33" s="45">
        <v>8.4126999999999992</v>
      </c>
      <c r="L33" s="52">
        <v>32</v>
      </c>
      <c r="M33" s="20"/>
    </row>
    <row r="34" spans="1:13">
      <c r="A34" s="43">
        <v>33</v>
      </c>
      <c r="B34" s="44">
        <v>5.0340000000000003E-2</v>
      </c>
      <c r="C34" s="45">
        <v>1.0053000000000001</v>
      </c>
      <c r="D34" s="46">
        <v>28.010999999999999</v>
      </c>
      <c r="E34" s="47">
        <v>138.32</v>
      </c>
      <c r="F34" s="48">
        <v>2420.6999999999998</v>
      </c>
      <c r="G34" s="47">
        <v>138.33000000000001</v>
      </c>
      <c r="H34" s="49">
        <v>2423.4</v>
      </c>
      <c r="I34" s="50">
        <v>2561.6999999999998</v>
      </c>
      <c r="J34" s="51">
        <v>0.47810000000000002</v>
      </c>
      <c r="K34" s="45">
        <v>8.3926999999999996</v>
      </c>
      <c r="L34" s="52">
        <v>33</v>
      </c>
      <c r="M34" s="20"/>
    </row>
    <row r="35" spans="1:13">
      <c r="A35" s="43">
        <v>34</v>
      </c>
      <c r="B35" s="44">
        <v>5.3240000000000003E-2</v>
      </c>
      <c r="C35" s="45">
        <v>1.0056</v>
      </c>
      <c r="D35" s="46">
        <v>26.571000000000002</v>
      </c>
      <c r="E35" s="47">
        <v>142.5</v>
      </c>
      <c r="F35" s="48">
        <v>2422</v>
      </c>
      <c r="G35" s="47">
        <v>142.5</v>
      </c>
      <c r="H35" s="49">
        <v>2421</v>
      </c>
      <c r="I35" s="50">
        <v>2563.5</v>
      </c>
      <c r="J35" s="51">
        <v>0.49170000000000003</v>
      </c>
      <c r="K35" s="45">
        <v>8.3727999999999998</v>
      </c>
      <c r="L35" s="52">
        <v>34</v>
      </c>
      <c r="M35" s="20"/>
    </row>
    <row r="36" spans="1:13">
      <c r="A36" s="33">
        <v>35</v>
      </c>
      <c r="B36" s="34">
        <v>5.6279999999999997E-2</v>
      </c>
      <c r="C36" s="35">
        <v>1.006</v>
      </c>
      <c r="D36" s="36">
        <v>25.216000000000001</v>
      </c>
      <c r="E36" s="37">
        <v>146.66999999999999</v>
      </c>
      <c r="F36" s="38">
        <v>2423.4</v>
      </c>
      <c r="G36" s="37">
        <v>146.68</v>
      </c>
      <c r="H36" s="39">
        <v>2418.6</v>
      </c>
      <c r="I36" s="40">
        <v>2565.3000000000002</v>
      </c>
      <c r="J36" s="41">
        <v>0.50529999999999997</v>
      </c>
      <c r="K36" s="35">
        <v>8.3530999999999995</v>
      </c>
      <c r="L36" s="42">
        <v>35</v>
      </c>
      <c r="M36" s="20"/>
    </row>
    <row r="37" spans="1:13">
      <c r="A37" s="33">
        <v>36</v>
      </c>
      <c r="B37" s="34">
        <v>5.9470000000000002E-2</v>
      </c>
      <c r="C37" s="35">
        <v>1.0063</v>
      </c>
      <c r="D37" s="36">
        <v>23.94</v>
      </c>
      <c r="E37" s="37">
        <v>150.85</v>
      </c>
      <c r="F37" s="38">
        <v>2424.6999999999998</v>
      </c>
      <c r="G37" s="37">
        <v>150.86000000000001</v>
      </c>
      <c r="H37" s="39">
        <v>2416.1999999999998</v>
      </c>
      <c r="I37" s="40">
        <v>2567.1</v>
      </c>
      <c r="J37" s="41">
        <v>0.51880000000000004</v>
      </c>
      <c r="K37" s="35">
        <v>8.3336000000000006</v>
      </c>
      <c r="L37" s="42">
        <v>36</v>
      </c>
      <c r="M37" s="20"/>
    </row>
    <row r="38" spans="1:13">
      <c r="A38" s="33">
        <v>38</v>
      </c>
      <c r="B38" s="34">
        <v>6.6320000000000004E-2</v>
      </c>
      <c r="C38" s="35">
        <v>1.0071000000000001</v>
      </c>
      <c r="D38" s="36">
        <v>21.602</v>
      </c>
      <c r="E38" s="37">
        <v>159.19999999999999</v>
      </c>
      <c r="F38" s="38">
        <v>2427.4</v>
      </c>
      <c r="G38" s="37">
        <v>159.21</v>
      </c>
      <c r="H38" s="39">
        <v>2411.5</v>
      </c>
      <c r="I38" s="40">
        <v>2570.6999999999998</v>
      </c>
      <c r="J38" s="41">
        <v>0.54579999999999995</v>
      </c>
      <c r="K38" s="35">
        <v>8.2949999999999999</v>
      </c>
      <c r="L38" s="42">
        <v>38</v>
      </c>
      <c r="M38" s="20"/>
    </row>
    <row r="39" spans="1:13">
      <c r="A39" s="33">
        <v>40</v>
      </c>
      <c r="B39" s="34">
        <v>7.3840000000000003E-2</v>
      </c>
      <c r="C39" s="35">
        <v>1.0078</v>
      </c>
      <c r="D39" s="36">
        <v>19.523</v>
      </c>
      <c r="E39" s="37">
        <v>167.56</v>
      </c>
      <c r="F39" s="38">
        <v>2430.1</v>
      </c>
      <c r="G39" s="37">
        <v>167.57</v>
      </c>
      <c r="H39" s="39">
        <v>2406.6999999999998</v>
      </c>
      <c r="I39" s="40">
        <v>2574.3000000000002</v>
      </c>
      <c r="J39" s="41">
        <v>0.57250000000000001</v>
      </c>
      <c r="K39" s="35">
        <v>8.2569999999999997</v>
      </c>
      <c r="L39" s="42">
        <v>40</v>
      </c>
      <c r="M39" s="20"/>
    </row>
    <row r="40" spans="1:13">
      <c r="A40" s="33">
        <v>45</v>
      </c>
      <c r="B40" s="34">
        <v>9.5930000000000001E-2</v>
      </c>
      <c r="C40" s="35">
        <v>1.0099</v>
      </c>
      <c r="D40" s="36">
        <v>15.257999999999999</v>
      </c>
      <c r="E40" s="37">
        <v>188.44</v>
      </c>
      <c r="F40" s="38">
        <v>2436.8000000000002</v>
      </c>
      <c r="G40" s="37">
        <v>188.45</v>
      </c>
      <c r="H40" s="39">
        <v>2394.8000000000002</v>
      </c>
      <c r="I40" s="40">
        <v>2583.1999999999998</v>
      </c>
      <c r="J40" s="41">
        <v>0.63870000000000005</v>
      </c>
      <c r="K40" s="35">
        <v>8.1647999999999996</v>
      </c>
      <c r="L40" s="42">
        <v>45</v>
      </c>
      <c r="M40" s="20"/>
    </row>
  </sheetData>
  <mergeCells count="8">
    <mergeCell ref="A3:M3"/>
    <mergeCell ref="A4:A5"/>
    <mergeCell ref="B4:B5"/>
    <mergeCell ref="C4:D4"/>
    <mergeCell ref="E4:F4"/>
    <mergeCell ref="G4:I4"/>
    <mergeCell ref="J4:K4"/>
    <mergeCell ref="L4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Fisica Tecnica Ambientale</vt:lpstr>
      <vt:lpstr>Tabella</vt:lpstr>
      <vt:lpstr>A</vt:lpstr>
      <vt:lpstr>Alfa</vt:lpstr>
      <vt:lpstr>B</vt:lpstr>
      <vt:lpstr>CC</vt:lpstr>
      <vt:lpstr>D</vt:lpstr>
      <vt:lpstr>E</vt:lpstr>
      <vt:lpstr>F</vt:lpstr>
      <vt:lpstr>mat</vt:lpstr>
      <vt:lpstr>omega</vt:lpstr>
      <vt:lpstr>PHI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2015-06-26T07:34:52Z</dcterms:created>
  <dcterms:modified xsi:type="dcterms:W3CDTF">2019-07-19T13:38:51Z</dcterms:modified>
</cp:coreProperties>
</file>